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6105"/>
  </bookViews>
  <sheets>
    <sheet name="общая анкета итог " sheetId="1" r:id="rId1"/>
    <sheet name="Лист1" sheetId="2" r:id="rId2"/>
  </sheets>
  <definedNames>
    <definedName name="_xlnm.Print_Area" localSheetId="0">'общая анкета итог '!$A$1:$J$131</definedName>
  </definedNames>
  <calcPr calcId="144525"/>
</workbook>
</file>

<file path=xl/calcChain.xml><?xml version="1.0" encoding="utf-8"?>
<calcChain xmlns="http://schemas.openxmlformats.org/spreadsheetml/2006/main">
  <c r="H126" i="1" l="1"/>
  <c r="H125" i="1"/>
  <c r="H124" i="1"/>
  <c r="H123" i="1"/>
  <c r="H122" i="1"/>
  <c r="H121" i="1"/>
  <c r="H104" i="1"/>
  <c r="H78" i="1"/>
  <c r="H77" i="1"/>
  <c r="H76" i="1"/>
  <c r="H75" i="1"/>
  <c r="H74" i="1"/>
  <c r="H73" i="1"/>
  <c r="H72" i="1"/>
  <c r="H71" i="1"/>
  <c r="H70" i="1"/>
  <c r="H101" i="1"/>
  <c r="H99" i="1"/>
  <c r="H97" i="1"/>
  <c r="H95" i="1"/>
  <c r="H93" i="1"/>
  <c r="H91" i="1"/>
  <c r="H128" i="1" l="1"/>
  <c r="H127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3" i="1"/>
  <c r="H90" i="1"/>
  <c r="H89" i="1"/>
  <c r="H88" i="1"/>
  <c r="H87" i="1"/>
  <c r="H86" i="1"/>
  <c r="H85" i="1"/>
  <c r="H84" i="1"/>
  <c r="H83" i="1"/>
  <c r="H82" i="1"/>
  <c r="H81" i="1"/>
  <c r="H80" i="1"/>
  <c r="H79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130" i="1" l="1"/>
  <c r="H129" i="1"/>
  <c r="H131" i="1"/>
</calcChain>
</file>

<file path=xl/sharedStrings.xml><?xml version="1.0" encoding="utf-8"?>
<sst xmlns="http://schemas.openxmlformats.org/spreadsheetml/2006/main" count="476" uniqueCount="392">
  <si>
    <t>Ф.И.О. (полностью)</t>
  </si>
  <si>
    <t>Общее наименование показателя</t>
  </si>
  <si>
    <t>Наименование показателя эффективности деятельности</t>
  </si>
  <si>
    <t>Характеристики  показателя</t>
  </si>
  <si>
    <t>Показатели для ввода (числовое значение)</t>
  </si>
  <si>
    <t>Баллы</t>
  </si>
  <si>
    <t xml:space="preserve"> Примечания/замечания/предложения</t>
  </si>
  <si>
    <t>Институт клинической медицины им. Н.В. Склифосовского</t>
  </si>
  <si>
    <t>Учебно-методическая деятельность</t>
  </si>
  <si>
    <t>количество</t>
  </si>
  <si>
    <t>Институт клинической морфологии и цифровой патологии</t>
  </si>
  <si>
    <t>Кафедра организации медицинского обеспечения Вооруженных Сил (ОМО ВС)</t>
  </si>
  <si>
    <t>Институт лидерства и управления здравоохранением</t>
  </si>
  <si>
    <t>Кафедра акушерства и гинекологии</t>
  </si>
  <si>
    <t>Институт лингвистики и межкультурной коммуникации</t>
  </si>
  <si>
    <t>Кафедра акушерства и гинекологии №1</t>
  </si>
  <si>
    <t>Институт общественного здоровья им. Ф.Ф. Эрисмана</t>
  </si>
  <si>
    <t>Кафедра акушерства, гинекологии и перинатологии</t>
  </si>
  <si>
    <t>Институт профессионального образования</t>
  </si>
  <si>
    <t>Кафедра анатомии и гистологии человека</t>
  </si>
  <si>
    <t>Институт психолого-социальной работы</t>
  </si>
  <si>
    <t>Кафедра анестезиологии и реаниматологии</t>
  </si>
  <si>
    <t>Да- 1;                                                                                                         Нет - 0</t>
  </si>
  <si>
    <t>Приказ университета о назначении сотрудника лицом, ответственным за координацию и организацию учебной и учебно-методической работы кафедры</t>
  </si>
  <si>
    <t>Институт социальных наук</t>
  </si>
  <si>
    <t>Кафедра безопасности жизнедеятельности и медицины катастроф</t>
  </si>
  <si>
    <t>Да- 1;                                                                                                   Нет - 0</t>
  </si>
  <si>
    <t>Институт стоматологии им. Е.В. Боровского</t>
  </si>
  <si>
    <t>Кафедра болезней уха, горла и носа</t>
  </si>
  <si>
    <t>Руководство студенческим научным кружком</t>
  </si>
  <si>
    <t>Да- 1;                                                                                           Нет - 0</t>
  </si>
  <si>
    <t>Институт урологии и репродуктивного здоровья человека</t>
  </si>
  <si>
    <t>Кафедра внутренних, профессиональных болезней и ревматологии</t>
  </si>
  <si>
    <r>
      <t>Внедрение новых методов и разработок в образовательный процесс, использование инновационных и (или) авторских программ в образовании (</t>
    </r>
    <r>
      <rPr>
        <sz val="11"/>
        <color theme="1"/>
        <rFont val="Times New Roman"/>
        <family val="1"/>
        <charset val="204"/>
      </rPr>
      <t>нововведение в педагогическую деятельность, изменение в содержании и технологии обучения и воспитания, имеющие целью повышение их эффективности)</t>
    </r>
  </si>
  <si>
    <t xml:space="preserve">Заключение общего собрания кафедры по итогам рассмотрения образовательно-методического материала. Заключение Учебно-методического совета университета по итогам рассмотрения учебно-методических материалов преподавателя </t>
  </si>
  <si>
    <t>Институт фармации им. А.П. Нелюбина</t>
  </si>
  <si>
    <t>Кафедра восстановительной медицины, реабилитации и курортологии</t>
  </si>
  <si>
    <t>Написание и издание учебника на русском языке/на иностранном языке</t>
  </si>
  <si>
    <t>на русском языке</t>
  </si>
  <si>
    <t>Баллы присваиваются за каждый учебник, объемом не менее 10 п.л./за каждое учебное пособие объемом не менее 5 п.л..В случае наличия среди авторов нескольких сотрудников университета, то баллы делятся между ними поровну (баллы делятся на число авторов из университета).</t>
  </si>
  <si>
    <t>Институт цифровой медицины</t>
  </si>
  <si>
    <t>Кафедра глазных болезней</t>
  </si>
  <si>
    <t>на иностранном языке</t>
  </si>
  <si>
    <t>Институт электронного медицинского образования</t>
  </si>
  <si>
    <t>Кафедра госпитальной терапии №1</t>
  </si>
  <si>
    <t xml:space="preserve">Написание и издание учебного пособия на русском языке/на иностранном языке:                                                                                                                                                          - учебно-наглядное пособие;                                                                                                             - учебно-методическое пособие;                                                                                                         - рабочая тетрадь;                                                                                                                         - учебный атлас;                                                                                                                      - практикум               </t>
  </si>
  <si>
    <t>Клинический институт детского здоровья имени Н.Ф. Филатова</t>
  </si>
  <si>
    <t>Институт кластерной онкологии имени профессора Л.Л. Лёвшина</t>
  </si>
  <si>
    <t>Кафедра госпитальной терапии №2</t>
  </si>
  <si>
    <t xml:space="preserve">Разработка новых контрольно-измерительных материалов </t>
  </si>
  <si>
    <t>Институт медицинской паразитологии, тропических и трансмиссивных заболеваний  им. Е.И. Марциновского</t>
  </si>
  <si>
    <t>Кафедра госпитальной хирургии</t>
  </si>
  <si>
    <t>Институт биодизайна и моделирования сложных систем</t>
  </si>
  <si>
    <t>Кафедра госпитальной хирургии №2</t>
  </si>
  <si>
    <t>Выступления с докладами на учебно-методических конференциях, совещаниях, съездах и т.д.</t>
  </si>
  <si>
    <t xml:space="preserve">Международный уровень мероприятия </t>
  </si>
  <si>
    <t>Институт бионических технологий и инжиниринга</t>
  </si>
  <si>
    <t>Кафедра инфекционных  болезней</t>
  </si>
  <si>
    <t>Общероссийский уровень мероприятия</t>
  </si>
  <si>
    <t>Институт компьютерных наук и математического моделирования</t>
  </si>
  <si>
    <t>Кафедра кардиологии, функциональной и ультразвуковой диагностики</t>
  </si>
  <si>
    <t xml:space="preserve">Подготовке обучающихся университета к участию в образовательных олимпиадах и других образовательных состязательных мероприятиях </t>
  </si>
  <si>
    <t>Обучающийся стал:</t>
  </si>
  <si>
    <t xml:space="preserve">Победителем/призером международного мероприятия </t>
  </si>
  <si>
    <t>Институт молекулярной медицины</t>
  </si>
  <si>
    <t>Кафедра клинической иммунологии и аллергологии</t>
  </si>
  <si>
    <t xml:space="preserve">Победителем/призером общероссийского мероприятия </t>
  </si>
  <si>
    <t>Институт молекулярной тераностики</t>
  </si>
  <si>
    <t>Кафедра клинической фармакологии и пропедевтики внутренних болезней</t>
  </si>
  <si>
    <t xml:space="preserve">Получателем гранта </t>
  </si>
  <si>
    <t>Институт регенеративной медицины</t>
  </si>
  <si>
    <t>Кафедра кожных и венерических болезней им В.А. Рахманова</t>
  </si>
  <si>
    <t>Привлечение внебюджетных источников финансирования</t>
  </si>
  <si>
    <t>Получение университетом дохода от реализации дополнительных профессиональных программ (программ повышения квалификации и программ профессиональной переподготовки), разработчиком которых являлся сотрудник (*)</t>
  </si>
  <si>
    <t xml:space="preserve">Полученный доход </t>
  </si>
  <si>
    <t>до 500 000 рублей                                                                                                Да- 1;                                                       Нет - 0</t>
  </si>
  <si>
    <t>Институт трансляционной медицины и биотехнологии</t>
  </si>
  <si>
    <t>Кафедра лучевой диагностики и лучевой терапии</t>
  </si>
  <si>
    <t xml:space="preserve"> до 1 000 000 рублей                                                                                 Да- 1;                                                       Нет - 0</t>
  </si>
  <si>
    <t>Институт персонализированной кардиологии</t>
  </si>
  <si>
    <t>Кафедра медицинской генетики</t>
  </si>
  <si>
    <t>свыше 1 000 000 рублей                                                                        Да- 1;                                                       Нет - 0</t>
  </si>
  <si>
    <t>Институт персонализированной онкологии</t>
  </si>
  <si>
    <t>Кафедра нервных болезней и нейрохирургии</t>
  </si>
  <si>
    <t>Получение университетом дохода от реализации дополнительных профессиональных программ (программ повышения квалификации и программ профессиональной переподготовки), одним из разработчиков которых, в качестве члена рабочей группы, являлся сотрудник (*)</t>
  </si>
  <si>
    <t>Кафедра нормальной физиологии</t>
  </si>
  <si>
    <t>Кафедра общей хирургии</t>
  </si>
  <si>
    <t>Кафедра онкологии</t>
  </si>
  <si>
    <t>Образовательная деятельность</t>
  </si>
  <si>
    <t xml:space="preserve">Создание и чтение авторских курсов по дисциплинам, преподаваемым на кафедре </t>
  </si>
  <si>
    <t>Заключение общего собрания кафедры по итогам рассмотрения образовательно-методического материала авторского курса. Заключение Учебно-методического совета университета по итогам рассмотрения учебно-методических материалов авторского курса преподавателя</t>
  </si>
  <si>
    <t>Кафедра пластической хирургии</t>
  </si>
  <si>
    <t>Проведение учебных занятий в зарубежном образовательном учреждении в рамках международной академической мобильности</t>
  </si>
  <si>
    <t>Кафедра поликлинической терапии</t>
  </si>
  <si>
    <t>Проведение занятий на английском языке</t>
  </si>
  <si>
    <t>Да- 1;                                                                                              Нет - 0</t>
  </si>
  <si>
    <t>Кафедра пропедевтики внутренних болезней, гастроэнтерологии и гепатологии</t>
  </si>
  <si>
    <t>Участие в аккредитации специалистов в качестве члена аккредитационной комиссии</t>
  </si>
  <si>
    <t>Да- 1;                                                                                                    Нет - 0</t>
  </si>
  <si>
    <t>Кафедра психиатрии и наркологии</t>
  </si>
  <si>
    <t xml:space="preserve">Участие в государственной итоговой аттестации по образовательным программам высшего образования - программам бакалавриата, программам специалитета и программам магистратуры в качестве члена государственной экзаменационной комиссии/в качестве руководителя выпускной квалификационной работы по тематикам, согласованным с организациями реального сектора экономики </t>
  </si>
  <si>
    <t xml:space="preserve">Да- 1;                                                                                                         Нет - 0 </t>
  </si>
  <si>
    <t>Кафедра психиатрии и психосоматики</t>
  </si>
  <si>
    <t>Руководство студенческими проектами в рамках дисциплин по проектной деятельности</t>
  </si>
  <si>
    <t>Да- 1;                                                                                                                              Нет - 0</t>
  </si>
  <si>
    <t>Приказ курирующего проректора или распоряжение директора института о назначении преподавателя руководителем студенческого проекта с указанием наименования проекта, планируемого результата и персонального состава участников проекта из числа обучающихся</t>
  </si>
  <si>
    <t>Кафедра пульмонологии</t>
  </si>
  <si>
    <t>Руководство «Школой мастерства» по углубленному изучению профессиональных навыков сверх образовательных программ</t>
  </si>
  <si>
    <t>Да- 1;                                                                                             Нет - 0</t>
  </si>
  <si>
    <t>Приказ ректора/курирующего проректора о назначении руководителем «Школы мастерства»</t>
  </si>
  <si>
    <t>Кафедра спортивной медицины и медицинской реабилитации</t>
  </si>
  <si>
    <t>Да- 1;                                                       Нет - 0</t>
  </si>
  <si>
    <t>Повышение квалификации</t>
  </si>
  <si>
    <t>Освоении программ дополнительного профессионального образования (повышение квалификации/профессиональная переподготовка) за отчетный период, суммарный срок освоения которых не менее 36 часов в области исследований и разработок или по направлениям настоящих показателей (*)</t>
  </si>
  <si>
    <t>Да- 1;                                                                                                     Нет - 0</t>
  </si>
  <si>
    <t>Учитывается повышение квалификации в организациях, имеющих лицензию на реализацию соответствующих основных профессиональных образовательных программ</t>
  </si>
  <si>
    <t>Кафедра травматологии, ортопедии и хирургии катастроф</t>
  </si>
  <si>
    <t>Да- 1;                                                                                            Нет - 0</t>
  </si>
  <si>
    <t>Кафедра трансплантологии и искусственных органов</t>
  </si>
  <si>
    <t xml:space="preserve">Ученая степень доктора наук </t>
  </si>
  <si>
    <t>Кафедра факультетской терапии №1</t>
  </si>
  <si>
    <t>Ученая степень кандидата наук</t>
  </si>
  <si>
    <t>Кафедра факультетской терапии №2</t>
  </si>
  <si>
    <t>PhD</t>
  </si>
  <si>
    <t>Да- 1;                                                       Нет - 1</t>
  </si>
  <si>
    <t>Кафедра факультетской хирургии №1</t>
  </si>
  <si>
    <t>Ученое звание профессора</t>
  </si>
  <si>
    <t>Кафедра факультетской хирургии №2 им. Г.И. Лукомского</t>
  </si>
  <si>
    <t>Ученое звание доцента</t>
  </si>
  <si>
    <t>Кафедра физкультуры</t>
  </si>
  <si>
    <t xml:space="preserve">Академик РАН </t>
  </si>
  <si>
    <t>Кафедра фтизиопульмонологии и торакальной хирургии им. М.И. Перельмана</t>
  </si>
  <si>
    <t xml:space="preserve">Член-корреспондент РАН </t>
  </si>
  <si>
    <t>Кафедра хирургии</t>
  </si>
  <si>
    <t>Получение государственных профессиональных наград, учитывающих индивидуальные достижения работника</t>
  </si>
  <si>
    <t>Кафедра эндокринологии</t>
  </si>
  <si>
    <t xml:space="preserve">Участие в общероссийских, внутриуниверситетских конкурсах среди ППС по образовательной деятельности </t>
  </si>
  <si>
    <t xml:space="preserve">Победитель общероссийских конкурсов </t>
  </si>
  <si>
    <t>Кафедра эндокринологии №1</t>
  </si>
  <si>
    <t xml:space="preserve">Призер общероссийских конкурсов </t>
  </si>
  <si>
    <t>Кафедра гигиены детей и подростков</t>
  </si>
  <si>
    <t xml:space="preserve">Победитель внутриуниверситетских конкурсов </t>
  </si>
  <si>
    <t>Кафедра медицины труда, авиационной, космической и водолазной медицины</t>
  </si>
  <si>
    <t xml:space="preserve">Призер внутриуниверситетских конкурсов </t>
  </si>
  <si>
    <t>Кафедра микробиологии, вирусологии и иммунологии имени академика А.А. Воробьева</t>
  </si>
  <si>
    <t>Кафедра экологии человека и гигиены окружающей среды</t>
  </si>
  <si>
    <t>Кафедра эпидемиологии и доказательной медицины</t>
  </si>
  <si>
    <t>Кафедра акушерства, гинекологии, перинатологии и репродуктологии</t>
  </si>
  <si>
    <t>Кафедра гигиены питания и токсикологии</t>
  </si>
  <si>
    <t>Кафедра интервенционной кардиоангиологии</t>
  </si>
  <si>
    <t>Кафедра медико-социальной экспертизы, неотложной и поликлинической терапии</t>
  </si>
  <si>
    <t>Кафедра нервных болезней</t>
  </si>
  <si>
    <t>Кафедра общей врачебной практики</t>
  </si>
  <si>
    <t>Кафедра организации и управления в сфере обращения лекарственных средств</t>
  </si>
  <si>
    <t>Кафедра организации лекарственного обеспечения и фармакоэкономики</t>
  </si>
  <si>
    <t>Кафедра фармацевтической технологии и фармакологии</t>
  </si>
  <si>
    <t>Кафедра эпидемиологии и современных технологий вакцинации</t>
  </si>
  <si>
    <t>Кафедра педагогики и медицинской психологии</t>
  </si>
  <si>
    <t>Кафедра сестринского дела</t>
  </si>
  <si>
    <t>Кафедра управления сестринской деятельностью и социальной работы</t>
  </si>
  <si>
    <t>Кафедра гуманитарных наук</t>
  </si>
  <si>
    <t>Кафедра медицинского права</t>
  </si>
  <si>
    <t>Кафедра социологии медицины, экономики здравоохранения и медицинского страхования</t>
  </si>
  <si>
    <t>Кафедра экономики и менеджмента</t>
  </si>
  <si>
    <t>Кафедра детской, профилактической стоматологии и ортодонтии</t>
  </si>
  <si>
    <t>Кафедра ортопедической стоматологии</t>
  </si>
  <si>
    <t>Кафедра пропедевтики стоматологических заболеваний</t>
  </si>
  <si>
    <t>Кафедра стоматологии</t>
  </si>
  <si>
    <t>Кафедра терапевтической стоматологии</t>
  </si>
  <si>
    <t>Кафедра хирургической стоматологии</t>
  </si>
  <si>
    <t>Кафедра челюстно-лицевой хирургии имени академика Н.Н. Бажанова</t>
  </si>
  <si>
    <t>Кафедра аналитической, физической и коллоидной химии</t>
  </si>
  <si>
    <t>Кафедра биотехнологии</t>
  </si>
  <si>
    <t>Кафедра организации и экономики фармации</t>
  </si>
  <si>
    <t>Кафедра фармакологии</t>
  </si>
  <si>
    <t>Кафедра фармацевтического естествознания</t>
  </si>
  <si>
    <t>Кафедра фармацевтической и токсикологической химии им.А.П.Арзамасцева</t>
  </si>
  <si>
    <t>Кафедра фармацевтической технологии</t>
  </si>
  <si>
    <t>Кафедра фармации</t>
  </si>
  <si>
    <t>Кафедра химии</t>
  </si>
  <si>
    <t>Кафедра информационных и интернет-технологий</t>
  </si>
  <si>
    <t>Кафедра медицинской информатики и статистики</t>
  </si>
  <si>
    <t>Кафедра акушерства, гинекологии и перинатальной медицины</t>
  </si>
  <si>
    <t>Кафедра детских болезней</t>
  </si>
  <si>
    <t>Кафедра детской хирургии и урологии-андрологии им. профессора Л.П. Александрова</t>
  </si>
  <si>
    <t>Кафедра неонатологии</t>
  </si>
  <si>
    <t>Кафедра педиатрии и детских инфекционных болезней</t>
  </si>
  <si>
    <t>Кафедра педиатрии и детской ревматологии</t>
  </si>
  <si>
    <t>Кафедра пропедевтики детских болезней</t>
  </si>
  <si>
    <t>Кафедра медицинской паразитологии и вирусологии</t>
  </si>
  <si>
    <t>Кафедра биологии и общей генетики</t>
  </si>
  <si>
    <t>Кафедра биологической химии</t>
  </si>
  <si>
    <t>Кафедра медицинской и биологической физики</t>
  </si>
  <si>
    <t>Кафедра патологии человека</t>
  </si>
  <si>
    <t>Кафедра патофизиологии</t>
  </si>
  <si>
    <t>Кафедра высшей математики, механики и математического моделирования</t>
  </si>
  <si>
    <t>Кафедра аналитической и судебно-медицинской токсикологии</t>
  </si>
  <si>
    <t>Кафедра регуляторных отношений в области обращения лекарственных средств и медицинских изделий</t>
  </si>
  <si>
    <t>Публикационная активность</t>
  </si>
  <si>
    <t>Статья, опубликованная в научных изданиях, индексируемых в международных базах данных Scopus и/или Web of Science  и имеющих соответствующий квартиль, авторами или соавторами которых является работник (*)                                                                                                                                                                                                           Квартиль научного издания</t>
  </si>
  <si>
    <t>Q1</t>
  </si>
  <si>
    <t xml:space="preserve">Если первый или последний автор/автор для переписки </t>
  </si>
  <si>
    <t>Полные реквизиты статьи, с указанием ФИО авторов, DOI, базы данных в которой индексируется статья, адрес интернет сайта, содержащего сведения о статье или скан-копия опубликованной статьи (журнальный вариант)</t>
  </si>
  <si>
    <t>Если единственная аффиляция автора с университетом</t>
  </si>
  <si>
    <t>Q2</t>
  </si>
  <si>
    <t xml:space="preserve">Если единственная аффиляция автора с университетом </t>
  </si>
  <si>
    <t>Публикация, опубликованная совместно с обучающимся в изданиях, включенных Министерством науки и высшего образования Российской Федерации в Перечень рецензируемых научных изданий, (*)</t>
  </si>
  <si>
    <t>Публикация, опубликованная совместно с обучающимся в рецензируемых   научных   изданиях,размещенных в базе данных Российского индекса научного цитирования (РИНЦ) (автор или соавтор) (*)</t>
  </si>
  <si>
    <t xml:space="preserve">Статья, опубликованная совместно с обучающимся в научных изданиях, отнесенных к категориям К-1 или К-2 из Перечня рецензируемых научных изданий, либо в научных изданиях, индексируемых базой данных RSCI, а также в научных изданиях, индексируемых международными базами данных, перечень которых определен Министерством науки и высшего образования в соответствии с рекомендациями ВАК (*) </t>
  </si>
  <si>
    <t xml:space="preserve">Scopus </t>
  </si>
  <si>
    <t xml:space="preserve">0,1 за 1 цитирование </t>
  </si>
  <si>
    <t>Участие в системе научной аттестации (*)</t>
  </si>
  <si>
    <t>Научное руководство, научное консультирование диссертациями на соискание ученых степеней, если ученые степени присвоены в отчетном году (научный руководитель аспиранта/научный консультант докторанта) (*)</t>
  </si>
  <si>
    <t>Диссертация на соискание Ученой степени (количество):</t>
  </si>
  <si>
    <t xml:space="preserve">доктор наук </t>
  </si>
  <si>
    <t>Автореферат диссертации с указанием научного руководителя/научного консультанта, документ установленного образца о присвоении ученой степени</t>
  </si>
  <si>
    <t>кандидат наук</t>
  </si>
  <si>
    <t>Диссертация на соискание Ученой степени, если соискатель – иностранный гражданин (дальнее зарубежье):</t>
  </si>
  <si>
    <t>Исследования и разработки в сфере медицины</t>
  </si>
  <si>
    <t>Создание нового медицинского изделия/лекарственного препарата</t>
  </si>
  <si>
    <t>Участие в создании нового медицинского изделия/лекарственного препарата</t>
  </si>
  <si>
    <t>Разработка новых сложных и (или) уникальных и (или) специальных методов профилактики, диагностики и лечения заболеваний и состояний, а также применение новых сложных медицинских технологий</t>
  </si>
  <si>
    <t xml:space="preserve">Проведение в университете клинического  исследования лекарственных препаратов на основании договора, заключенного в отчетном периоде, в качестве </t>
  </si>
  <si>
    <t>исследователя</t>
  </si>
  <si>
    <t>соисследователя</t>
  </si>
  <si>
    <t>Проведение в университете клинического испытания (исследования) медицинского изделия на основании договора, заключенного в отчетном периоде, в качестве исследователя</t>
  </si>
  <si>
    <t>Создание служебных результатов интеллектуальной деятельности (РИД), формализованных в виде объектов интеллектуальной собственности (ОИС).</t>
  </si>
  <si>
    <t xml:space="preserve">Полученные патенты РФ на изобретения, полезные модели и промышленные образцы, свидетельства о государственной регистрации программ для ЭВМ, баз данных и т.д. на имя университета. </t>
  </si>
  <si>
    <t xml:space="preserve">Изобретения </t>
  </si>
  <si>
    <t>Количество изобретнй</t>
  </si>
  <si>
    <t>Количество соавторов</t>
  </si>
  <si>
    <t>Полезные модели и образцы</t>
  </si>
  <si>
    <t>Количество моделей и образцов</t>
  </si>
  <si>
    <t>Программы для ЭВМ, базы данных</t>
  </si>
  <si>
    <t>Количество программ</t>
  </si>
  <si>
    <t xml:space="preserve">Полученные международные патенты на изобретения, полезные модели и промышленные образцы, свидетельства о государственной регистрации программ для ЭВМ, баз данных </t>
  </si>
  <si>
    <t>Получение университетом дохода в результате заключенного университетом лицензионного договора с третьим лицом на предоставление права использования РИД, автором которого является работник университета</t>
  </si>
  <si>
    <t>Поступление денежных средств на счет университета в качестве вознаграждения по лицензионному договору</t>
  </si>
  <si>
    <t>Общая сумма</t>
  </si>
  <si>
    <t>Привлечение внешнего финансирования в рамках НИОКР, клинических исследований и испытаний</t>
  </si>
  <si>
    <t xml:space="preserve">Подача заявки от имени университета на получение гранта, субсидии и иных форм дополнительных источников финансирования (РФФИ, РГНФ, Роснаука, Минобрнауки и др.)  в качестве руководителя гранта/ руководителя научной/рабочей группы </t>
  </si>
  <si>
    <t>Выполнение функций руководителя внешним грантом, руководителя работ/научной группы договором на НИОКР, в случае подписания соглашения в отчетном году</t>
  </si>
  <si>
    <t>Привлечение внешнего финансирования в размере более 10 млн. рублей</t>
  </si>
  <si>
    <t>Привлечение внешнего финансирования в размере от 5 до 10 млн. рублей</t>
  </si>
  <si>
    <t>Привлечение внешнего финансирования в размере до 5 млн. рублей</t>
  </si>
  <si>
    <t xml:space="preserve">Выполнение функций руководителя внешним грантом, договором на НИОКР, в случае если соглашение продолжает действовать и было подписано ранее отчетного года, </t>
  </si>
  <si>
    <t>Количество</t>
  </si>
  <si>
    <t>В столбце "Примечание" просим указать сумму.</t>
  </si>
  <si>
    <t>Участие в привлечении внешнего финансирования посредством выполнения функций Исполнителя внешнего/внутриуниверситетского гранта, договора</t>
  </si>
  <si>
    <t>Исполнитель в составе рабочей/научной группы по договору при внешнему финансированию в размере более 10 млн. рублей</t>
  </si>
  <si>
    <t>Приказ о включении работника в состав рабочей/научной группы по выполнению работ в рамках заключенного договора по внешнему финансированию</t>
  </si>
  <si>
    <t>Исполнитель в составе рабочей/научной группы по договору при внешнему финансированию в размере от 5 до 10 млн. рублей</t>
  </si>
  <si>
    <t>Исполнитель в составе рабочей/научной группы по договору при внешнему финансированию в размере менее 5 млн. рублей</t>
  </si>
  <si>
    <t>Получение внутриуниверситетского гранта, победа в конкурсе на НИОКР, на создание лабораторий и т.д. в качестве руководителя научной группы/лаборатории, руководителя НИОКР с условием привлечения софинансирования от индустриального партнера</t>
  </si>
  <si>
    <t>при софинансировании более 10 млн. рублей.</t>
  </si>
  <si>
    <t>при софинансировании менее 10 млн. рублей.</t>
  </si>
  <si>
    <t xml:space="preserve">Полученный доход до 500 000 рублей </t>
  </si>
  <si>
    <t xml:space="preserve">Полученный доход до 1 000 000 рублей </t>
  </si>
  <si>
    <t xml:space="preserve">Полученный доход свыше 1 000 000 рублей </t>
  </si>
  <si>
    <t>Освоении программ повышения квалификации за отчетный период, суммарный срок освоения которых не менее 36 часов в области исследований и разработок или по направлениям настоящих показателей (*)</t>
  </si>
  <si>
    <t xml:space="preserve">Учитывается повышение квалификации в организациях, имеющих лицензию на реализацию соответствующих основных профессиональных образовательных программ </t>
  </si>
  <si>
    <t>Сопутствующая трудовая деятельность</t>
  </si>
  <si>
    <t>Да- 1;                                                                                                              Нет - 0</t>
  </si>
  <si>
    <t>Выполнение работы по координации и организации научной работы кафедры</t>
  </si>
  <si>
    <t>Руководство Студенческим научным кружком</t>
  </si>
  <si>
    <t>Да- 1;                                                                                                      Нет - 0</t>
  </si>
  <si>
    <t>Участие в научных мероприятиях</t>
  </si>
  <si>
    <t>Очное/заочное/он-лайн личное участие в научной конференции (форуме) с докладом на пленарном заседании (на одной конференции (форуме) учитывается не более 2 докладов), всего не более 5 конференций</t>
  </si>
  <si>
    <t>Всероссийский</t>
  </si>
  <si>
    <t>Программа мероприятия, содержащая сведения о составе оргкомитета, докладе и докладчике и об участниках мероприятия, а также копия тезисов (текста доклада). При отсутствии программы - сертификаты, свидетельства, справки, дипломы об очном участии в мероприятии. При наличии - интернет-ссылка на сайт мероприятия. Участие в конференции подтверждается также копией командировочных документов.                                                                                      Доклад на пленарном заседании учитывается только при соответствующем подтверждении пленарности программой мероприятия. Дополнительно указываются документы (приказ о командировании и т.п.), подтверждающие очное участие в мероприятии.</t>
  </si>
  <si>
    <t>Международный</t>
  </si>
  <si>
    <t>Очное/заочное/он-лайн личное участие в научной конференции (форуме) с докладом в секционном заседании. (на одном мероприятии учитывается не более 2 докладов или экспонатов) всего не более 5 конференций</t>
  </si>
  <si>
    <t>Очное/заочное/он-лайн личное участие в научной конференции (форуме) с постерным докладом, очное личное участие в научно-технической выставке (на одном мероприятии учитывается не более 2 докладов или экспонатов) всего не более 5 конференций</t>
  </si>
  <si>
    <t>Победитель внутриуниверситетского конкурса на научную стажировку в рамках международной академической мобильности</t>
  </si>
  <si>
    <t>Поездка в отчетном году в научную стажировку по международной мобильности, выполнение в полном объеме результатов стажировки, планированных при подаче заявки на конкурс стажировок</t>
  </si>
  <si>
    <t xml:space="preserve"> Да- 1;                                                                                                    Нет - 0</t>
  </si>
  <si>
    <t>Итого</t>
  </si>
  <si>
    <t>только для сотрудников Сеченовского университета</t>
  </si>
  <si>
    <t>Разработка образовательной программы высшего образования (программы бакалавриата, специалитета, магистратуры, программы подготовки научно-педагогических кадров в аспирантуре, программы ординатуры) с учетом результатов исследований, разработок, мировой науки и клинической практики (*)</t>
  </si>
  <si>
    <t>Участие в разработке образовательной программы высшего образования (программы бакалавриата, специалитета, магистратуры, программы подготовки научно-педагогических кадров в аспирантуре, программы ординатуры) путем разработки рабочих программ учебных предметов, курсов, дисциплин (модулей), иных компонентов, оценочных и методических материалов с учетом результатов исследований, разработок, мировой науки и клинической практики (*)</t>
  </si>
  <si>
    <t>Участие в переработке существующей образовательной программы высшего образования (программы бакалавриата, специалитета, магистратуры, программы подготовки научно-педагогических кадров в аспирантуре, программы ординатуры) путем переработки/разработки рабочих программ учебных предметов, курсов, дисциплин (модулей), иных компонентов, оценочных и методических материалов с учетом результатов исследований, разработок, мировой науки и клинической практики (*)</t>
  </si>
  <si>
    <t>Участие в разработке дополнительных профессиональных программ (программ повышения квалификации и программ профессиональной переподготовки) с учетом результатов исследований, разработок, мировой науки и клинической практики (*)</t>
  </si>
  <si>
    <t>Выполнение функций лица, ответственного за координацию и организацию учебной и учебно-методической работы кафедры (подразделения)</t>
  </si>
  <si>
    <t>Выполнение функций лица, ответственного за формирование практических навыков на кафедре (подразделении)</t>
  </si>
  <si>
    <t>Разработка и запись электронных образовательных ресурсов (массовых онлайн курсов) с учетом результатов исследований, разработок, мировой науки и клинической практики</t>
  </si>
  <si>
    <t>Разработка дополнительных профессиональных программ (программ повышения квалификации и программ профессиональной переподготовки) с учетом результатов исследований, разработок (в том числе в рамках научных направлений кафедры, института, университета), мировой науки и клинической практики (*)</t>
  </si>
  <si>
    <t>Приказ на руководство договором или грантом (статус руководителя должен быть обязательно подтвержден приказом), договор на выполнение работ, копии договоров/соглашений о получении  внешнего финансирования. ФИО руководителя, сумме и сроках получения финансирования. В столбце "Примечание" просим указать сумму.</t>
  </si>
  <si>
    <t xml:space="preserve">Международный уровень (в т.ч. стендовые доклады, электронные презентации и т.д.) </t>
  </si>
  <si>
    <t xml:space="preserve">Если работник (кандидат) указан автором вторым и до предпоследнего среда соавторов </t>
  </si>
  <si>
    <t xml:space="preserve">Если работник (кандидат) указан автором вторым и до предпоследнего среди соавторов </t>
  </si>
  <si>
    <t>Привлечение внешнего финансирования посредством заключения  договоров на стажировки/иных возмездных договоров на обучение третьих лиц уникальным(эксклюзивным) научным/медицинским методикам (технологиям), которыми обладает работник (кандидат)</t>
  </si>
  <si>
    <t xml:space="preserve">Подтверждающие документы, где сотрудник (кандидат) указан в качестве руководителя группы, или указа в качестве единоличного разработчика образовательной программы. </t>
  </si>
  <si>
    <t xml:space="preserve">Подтверждающие документы, где сотрудник указан в качестве члена рабочей группы. </t>
  </si>
  <si>
    <t>Дополнительная профессиональная программа. Подтверждающие документы, где сотрудник (кандидат) указан в качестве руководителя группы, или указан в качестве единоличного разработчика профессиональной программы.</t>
  </si>
  <si>
    <t xml:space="preserve">Дополнительная профессиональная программа. Подтверждающие документы, где сотрудник (кандидат) указан в качестве члена рабочей группы. </t>
  </si>
  <si>
    <t xml:space="preserve">Ссулки на утвержденные и размещенные электронные образовательные ресурсы </t>
  </si>
  <si>
    <t xml:space="preserve">Приказ о назначении сотрудника лицом,  ответственным за формирование практических навыков и умений </t>
  </si>
  <si>
    <t>Указать сумму договора</t>
  </si>
  <si>
    <t>Приказ об организации работ по договору на проведение клинических исследований/испытаний, о назначении исследователя и соисследователей.                                                                    В столбце "Примечание" просим указать сумму договора на проведение клинического исследования (испытания).</t>
  </si>
  <si>
    <t xml:space="preserve">Скан-копия патента, свидетельства о государственной регистрации.                                                                                         Автором является работник (кандидат).
Баллы делятся на количество соавторов.
</t>
  </si>
  <si>
    <t>Скан-копия патента, свидетельства о государственной регистрации.                                                                                         Автором является работник (кандидат).
Баллы делятся на количество соа</t>
  </si>
  <si>
    <r>
      <t xml:space="preserve">Регистрационное удостоверение на медицинское изделие/на лекарственный препарат . Приказ о создании научной/рабочей группы по созданию медицинского изделия, где сотрудник указан в качестве </t>
    </r>
    <r>
      <rPr>
        <b/>
        <sz val="12"/>
        <rFont val="Times New Roman"/>
        <family val="1"/>
        <charset val="204"/>
      </rPr>
      <t>руководителя группы.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Регистрационное удостоверение на медицинское изделие должно быть выдано в течение последних  5 лет</t>
    </r>
  </si>
  <si>
    <r>
      <t>Регистрационное удостоверение на медицинское изделие/лекарственный препарат . Приказ о создании научной/рабочей группы по созданию медицинского изделия, где сотрудник указан в качестве</t>
    </r>
    <r>
      <rPr>
        <b/>
        <sz val="12"/>
        <rFont val="Times New Roman"/>
        <family val="1"/>
        <charset val="204"/>
      </rPr>
      <t xml:space="preserve"> члена группы.                                                               </t>
    </r>
    <r>
      <rPr>
        <sz val="12"/>
        <rFont val="Times New Roman"/>
        <family val="1"/>
        <charset val="204"/>
      </rPr>
      <t>Регистрационное удостоверение на медицинское изделие должно быть выдано в течение последних  5 лет</t>
    </r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</si>
  <si>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</si>
  <si>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</si>
  <si>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</si>
  <si>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</si>
  <si>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</si>
  <si>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</si>
  <si>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</si>
  <si>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</si>
  <si>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</si>
  <si>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</si>
  <si>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</si>
  <si>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</si>
  <si>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</si>
  <si>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</si>
  <si>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</si>
  <si>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2.1.</t>
  </si>
  <si>
    <t>2.2.</t>
  </si>
  <si>
    <t>3.1.</t>
  </si>
  <si>
    <t>3.2.</t>
  </si>
  <si>
    <t>3.3.</t>
  </si>
  <si>
    <t>3.4.</t>
  </si>
  <si>
    <t>3.5.</t>
  </si>
  <si>
    <t>3.6.</t>
  </si>
  <si>
    <t>3.7.</t>
  </si>
  <si>
    <t>4.1.</t>
  </si>
  <si>
    <t>4.2.</t>
  </si>
  <si>
    <t>4.3.</t>
  </si>
  <si>
    <t>4.5.</t>
  </si>
  <si>
    <t>4.6.</t>
  </si>
  <si>
    <t>4.7.</t>
  </si>
  <si>
    <t>5.1.</t>
  </si>
  <si>
    <t>5.2.</t>
  </si>
  <si>
    <t>5.3.</t>
  </si>
  <si>
    <t>5.4.</t>
  </si>
  <si>
    <t>5.5.</t>
  </si>
  <si>
    <t>6.1.</t>
  </si>
  <si>
    <t>7.1.</t>
  </si>
  <si>
    <t>7.2.</t>
  </si>
  <si>
    <t>7.3.</t>
  </si>
  <si>
    <t>7.4.</t>
  </si>
  <si>
    <t xml:space="preserve">7.5. </t>
  </si>
  <si>
    <t>8.1.</t>
  </si>
  <si>
    <t>8.2.</t>
  </si>
  <si>
    <t>8.3.</t>
  </si>
  <si>
    <t>9.1.</t>
  </si>
  <si>
    <t>9.2.</t>
  </si>
  <si>
    <t>9.3.</t>
  </si>
  <si>
    <t>10.1.</t>
  </si>
  <si>
    <t>11.1.</t>
  </si>
  <si>
    <t>11.2.</t>
  </si>
  <si>
    <t>11.3.</t>
  </si>
  <si>
    <t>12.1.</t>
  </si>
  <si>
    <t>12.2.</t>
  </si>
  <si>
    <t>12.3.</t>
  </si>
  <si>
    <t>12.4.</t>
  </si>
  <si>
    <t>12.5.</t>
  </si>
  <si>
    <t>Выполнение по совместительству в университете трудовой функции по должности категории «Научные работники» вне зависимости от объема ставки</t>
  </si>
  <si>
    <t>9.4.</t>
  </si>
  <si>
    <t>9.5.</t>
  </si>
  <si>
    <t>9.6.</t>
  </si>
  <si>
    <t>Образовательный раздел</t>
  </si>
  <si>
    <t>Научный раздел</t>
  </si>
  <si>
    <t>Количество заявок</t>
  </si>
  <si>
    <t>Документы, подтверждающие выполнение показателя (ссылкин на документы)</t>
  </si>
  <si>
    <t>Международноый сертификата знания иностранного языка не менее уровня В1</t>
  </si>
  <si>
    <t xml:space="preserve">Ученая степени </t>
  </si>
  <si>
    <t>Ученое звания</t>
  </si>
  <si>
    <t>4.4.</t>
  </si>
  <si>
    <t>Звание академика/члена корреспондента Российской академии наук</t>
  </si>
  <si>
    <t>Скриншот значения показателя с указанием ФИО автора или ссылка на показатель цитирования в базе Scopus 
Учитываются цитирования за последние 5 лет всех публикаций автора.</t>
  </si>
  <si>
    <t>Количество цитирований публикаций автора за последние пять лет</t>
  </si>
  <si>
    <t>Принимаются не более 3 поданных, но не выигранных заявок в течение последних 5 лет</t>
  </si>
  <si>
    <t>Приложение № 2</t>
  </si>
  <si>
    <r>
      <t xml:space="preserve">к </t>
    </r>
    <r>
      <rPr>
        <sz val="16"/>
        <color theme="1"/>
        <rFont val="Times New Roman"/>
        <family val="1"/>
        <charset val="204"/>
      </rPr>
      <t>Положению о порядке замещения должностей педагогических работников, относящихся к профессорско-преподавательскому составу в</t>
    </r>
  </si>
  <si>
    <t>ФГАОУ ВО Первый МГМУ им. И.М. Сеченова Минздрава России</t>
  </si>
  <si>
    <t xml:space="preserve">Информация </t>
  </si>
  <si>
    <t xml:space="preserve">о персональной деятельности кандидата на замещение должности из числа профессорско-преподавательского состава </t>
  </si>
  <si>
    <t>по состоянию на «______» ____________________ 20____ года</t>
  </si>
  <si>
    <t>Предоставляемая информация должна касаться результатов деятельности работника исключительно в рамках выполнения должностных обязанностей по занимаемой должности ППС в ФГАОУ ВО Первый МГМУ им. И.М. Сеченова Минздрава России (если кандидат на момент подачи заявления состоит в трудовых отношениях с университетом)</t>
  </si>
  <si>
    <t>для всех</t>
  </si>
  <si>
    <t>Образование, дополнительное профессиональное образование, повышение квалификации (год окончания, образовательное учреждение, направление подготовки или специальность, квалификация).</t>
  </si>
  <si>
    <t>Ученая степень</t>
  </si>
  <si>
    <t>Ученое звание</t>
  </si>
  <si>
    <t>Стаж научно-педагогический</t>
  </si>
  <si>
    <t>Объем ставки</t>
  </si>
  <si>
    <t>Должность</t>
  </si>
  <si>
    <t>Подразделение</t>
  </si>
  <si>
    <t>Институт</t>
  </si>
  <si>
    <t>(информация предоставляется за последние 5 лет)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</si>
</sst>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rgb="FF000000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31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7" fillId="0" borderId="0" xfId="0" applyFont="1" applyAlignment="1">
      <alignment vertical="center" wrapText="1"/>
    </xf>
    <xf numFmtId="0" fontId="8" fillId="0" borderId="10" xfId="1" applyNumberFormat="1" applyFont="1" applyBorder="1" applyAlignment="1">
      <alignment horizontal="left" vertical="top" wrapText="1"/>
    </xf>
    <xf numFmtId="0" fontId="8" fillId="0" borderId="10" xfId="2" applyNumberFormat="1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1" fillId="0" borderId="0" xfId="0" applyFont="1"/>
    <xf numFmtId="0" fontId="5" fillId="2" borderId="21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0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29" xfId="0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16" fillId="0" borderId="18" xfId="0" applyFont="1" applyFill="1" applyBorder="1" applyAlignment="1">
      <alignment horizontal="left" vertical="center" wrapText="1"/>
    </xf>
    <xf numFmtId="0" fontId="16" fillId="0" borderId="18" xfId="0" applyFont="1" applyFill="1" applyBorder="1" applyAlignment="1">
      <alignment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4" borderId="18" xfId="0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4" borderId="10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19" fillId="0" borderId="0" xfId="0" applyFont="1" applyAlignment="1">
      <alignment horizontal="left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left"/>
    </xf>
    <xf numFmtId="0" fontId="6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/>
    </xf>
    <xf numFmtId="0" fontId="21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11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6" fillId="0" borderId="15" xfId="0" applyFont="1" applyFill="1" applyBorder="1" applyAlignment="1">
      <alignment vertical="center" wrapText="1"/>
    </xf>
    <xf numFmtId="0" fontId="15" fillId="0" borderId="13" xfId="0" applyFont="1" applyFill="1" applyBorder="1" applyAlignment="1">
      <alignment vertical="center" wrapText="1"/>
    </xf>
    <xf numFmtId="0" fontId="15" fillId="0" borderId="24" xfId="0" applyFont="1" applyFill="1" applyBorder="1" applyAlignment="1">
      <alignment vertical="center" wrapText="1"/>
    </xf>
    <xf numFmtId="0" fontId="15" fillId="0" borderId="22" xfId="0" applyFont="1" applyFill="1" applyBorder="1" applyAlignment="1">
      <alignment vertical="center" wrapText="1"/>
    </xf>
    <xf numFmtId="0" fontId="15" fillId="0" borderId="15" xfId="0" applyFont="1" applyFill="1" applyBorder="1" applyAlignment="1">
      <alignment vertical="center" wrapText="1"/>
    </xf>
    <xf numFmtId="0" fontId="24" fillId="0" borderId="34" xfId="0" applyFont="1" applyBorder="1" applyAlignment="1">
      <alignment horizontal="center" vertical="center" wrapText="1"/>
    </xf>
    <xf numFmtId="0" fontId="16" fillId="0" borderId="14" xfId="0" applyFont="1" applyFill="1" applyBorder="1" applyAlignment="1">
      <alignment vertical="center" wrapText="1"/>
    </xf>
    <xf numFmtId="0" fontId="16" fillId="0" borderId="10" xfId="0" applyFont="1" applyFill="1" applyBorder="1" applyAlignment="1">
      <alignment vertical="center" wrapText="1"/>
    </xf>
    <xf numFmtId="0" fontId="15" fillId="0" borderId="20" xfId="0" applyFont="1" applyFill="1" applyBorder="1" applyAlignment="1">
      <alignment vertical="center" wrapText="1"/>
    </xf>
    <xf numFmtId="0" fontId="0" fillId="4" borderId="10" xfId="0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left" vertical="center" wrapText="1"/>
    </xf>
    <xf numFmtId="0" fontId="15" fillId="0" borderId="10" xfId="0" applyFont="1" applyFill="1" applyBorder="1" applyAlignment="1">
      <alignment horizontal="left" vertical="center" wrapText="1"/>
    </xf>
    <xf numFmtId="0" fontId="16" fillId="0" borderId="14" xfId="0" applyFont="1" applyFill="1" applyBorder="1" applyAlignment="1">
      <alignment horizontal="left" vertical="center" wrapText="1"/>
    </xf>
    <xf numFmtId="0" fontId="16" fillId="0" borderId="10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horizontal="left" vertical="center" wrapText="1"/>
    </xf>
    <xf numFmtId="0" fontId="25" fillId="4" borderId="34" xfId="0" applyFont="1" applyFill="1" applyBorder="1" applyAlignment="1">
      <alignment horizontal="center" vertical="center" wrapText="1"/>
    </xf>
    <xf numFmtId="0" fontId="20" fillId="0" borderId="33" xfId="0" applyFont="1" applyFill="1" applyBorder="1" applyAlignment="1">
      <alignment horizontal="left" vertical="center" wrapText="1"/>
    </xf>
    <xf numFmtId="0" fontId="25" fillId="4" borderId="38" xfId="0" applyFont="1" applyFill="1" applyBorder="1" applyAlignment="1">
      <alignment horizontal="center" vertical="center" wrapText="1"/>
    </xf>
    <xf numFmtId="0" fontId="2" fillId="4" borderId="38" xfId="0" applyFont="1" applyFill="1" applyBorder="1" applyAlignment="1">
      <alignment horizontal="left" vertical="center" wrapText="1"/>
    </xf>
    <xf numFmtId="0" fontId="2" fillId="4" borderId="34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0" fillId="4" borderId="6" xfId="0" applyFont="1" applyFill="1" applyBorder="1" applyAlignment="1">
      <alignment horizontal="left" vertical="center" wrapText="1"/>
    </xf>
    <xf numFmtId="0" fontId="20" fillId="4" borderId="32" xfId="0" applyFont="1" applyFill="1" applyBorder="1" applyAlignment="1">
      <alignment horizontal="left" vertical="center" wrapText="1"/>
    </xf>
    <xf numFmtId="0" fontId="2" fillId="0" borderId="39" xfId="0" applyFont="1" applyFill="1" applyBorder="1" applyAlignment="1">
      <alignment horizontal="left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5" fillId="0" borderId="35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vertical="center" wrapText="1"/>
    </xf>
    <xf numFmtId="0" fontId="7" fillId="0" borderId="49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2" fillId="5" borderId="35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left" vertical="center" wrapText="1"/>
    </xf>
    <xf numFmtId="0" fontId="9" fillId="0" borderId="10" xfId="0" applyFont="1" applyBorder="1" applyAlignment="1">
      <alignment horizontal="center" vertical="center" wrapText="1"/>
    </xf>
    <xf numFmtId="0" fontId="5" fillId="0" borderId="10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horizontal="left" vertical="center" wrapText="1"/>
    </xf>
    <xf numFmtId="16" fontId="9" fillId="0" borderId="10" xfId="0" applyNumberFormat="1" applyFont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left" vertical="center" wrapText="1"/>
    </xf>
    <xf numFmtId="0" fontId="13" fillId="0" borderId="10" xfId="0" applyFont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left" vertical="center" wrapText="1"/>
    </xf>
    <xf numFmtId="0" fontId="9" fillId="0" borderId="14" xfId="0" applyFont="1" applyBorder="1" applyAlignment="1">
      <alignment horizontal="center" vertical="center" wrapText="1"/>
    </xf>
    <xf numFmtId="0" fontId="5" fillId="0" borderId="14" xfId="0" applyFont="1" applyFill="1" applyBorder="1" applyAlignment="1">
      <alignment vertical="center" wrapText="1"/>
    </xf>
    <xf numFmtId="0" fontId="9" fillId="0" borderId="21" xfId="0" applyFont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10" fillId="0" borderId="14" xfId="0" applyFont="1" applyFill="1" applyBorder="1" applyAlignment="1">
      <alignment horizontal="left" vertical="center" wrapText="1"/>
    </xf>
    <xf numFmtId="16" fontId="9" fillId="0" borderId="16" xfId="0" applyNumberFormat="1" applyFont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10" fillId="0" borderId="16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vertical="center" wrapText="1"/>
    </xf>
    <xf numFmtId="0" fontId="13" fillId="0" borderId="14" xfId="0" applyFont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2" fillId="5" borderId="39" xfId="0" applyFont="1" applyFill="1" applyBorder="1" applyAlignment="1">
      <alignment horizontal="left" vertical="center" wrapText="1"/>
    </xf>
    <xf numFmtId="0" fontId="20" fillId="5" borderId="48" xfId="0" applyFont="1" applyFill="1" applyBorder="1" applyAlignment="1">
      <alignment horizontal="left" vertical="center" wrapText="1"/>
    </xf>
    <xf numFmtId="0" fontId="20" fillId="5" borderId="37" xfId="0" applyFont="1" applyFill="1" applyBorder="1" applyAlignment="1">
      <alignment horizontal="left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25" fillId="4" borderId="35" xfId="0" applyFont="1" applyFill="1" applyBorder="1" applyAlignment="1">
      <alignment horizontal="center" vertical="center" wrapText="1"/>
    </xf>
    <xf numFmtId="0" fontId="20" fillId="0" borderId="43" xfId="0" applyFont="1" applyFill="1" applyBorder="1" applyAlignment="1">
      <alignment horizontal="left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vertical="center" wrapText="1"/>
    </xf>
    <xf numFmtId="0" fontId="16" fillId="0" borderId="10" xfId="0" applyFont="1" applyFill="1" applyBorder="1" applyAlignment="1">
      <alignment vertical="center" wrapText="1"/>
    </xf>
    <xf numFmtId="0" fontId="15" fillId="0" borderId="10" xfId="0" applyFont="1" applyFill="1" applyBorder="1" applyAlignment="1">
      <alignment horizontal="left" vertical="center" wrapText="1"/>
    </xf>
    <xf numFmtId="0" fontId="16" fillId="0" borderId="16" xfId="0" applyFont="1" applyFill="1" applyBorder="1" applyAlignment="1">
      <alignment horizontal="left" vertical="center" wrapText="1"/>
    </xf>
    <xf numFmtId="0" fontId="0" fillId="4" borderId="16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16" fillId="0" borderId="10" xfId="0" applyFont="1" applyFill="1" applyBorder="1" applyAlignment="1">
      <alignment horizontal="left" vertical="center" wrapText="1"/>
    </xf>
    <xf numFmtId="0" fontId="15" fillId="0" borderId="18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5" fillId="2" borderId="27" xfId="0" applyFont="1" applyFill="1" applyBorder="1" applyAlignment="1">
      <alignment horizontal="left"/>
    </xf>
    <xf numFmtId="0" fontId="5" fillId="2" borderId="29" xfId="0" applyFont="1" applyFill="1" applyBorder="1" applyAlignment="1">
      <alignment horizontal="left"/>
    </xf>
    <xf numFmtId="0" fontId="11" fillId="2" borderId="29" xfId="0" applyFont="1" applyFill="1" applyBorder="1" applyAlignment="1">
      <alignment horizontal="left" vertical="center"/>
    </xf>
    <xf numFmtId="0" fontId="5" fillId="2" borderId="50" xfId="0" applyFont="1" applyFill="1" applyBorder="1" applyAlignment="1">
      <alignment horizontal="left"/>
    </xf>
    <xf numFmtId="0" fontId="5" fillId="2" borderId="31" xfId="0" applyFont="1" applyFill="1" applyBorder="1" applyAlignment="1">
      <alignment horizontal="left"/>
    </xf>
    <xf numFmtId="0" fontId="0" fillId="2" borderId="27" xfId="0" applyFill="1" applyBorder="1" applyAlignment="1">
      <alignment horizontal="left" vertical="center" wrapText="1"/>
    </xf>
    <xf numFmtId="0" fontId="0" fillId="2" borderId="28" xfId="0" applyFill="1" applyBorder="1" applyAlignment="1">
      <alignment horizontal="left" vertical="center" wrapText="1"/>
    </xf>
    <xf numFmtId="0" fontId="17" fillId="2" borderId="29" xfId="0" applyFont="1" applyFill="1" applyBorder="1" applyAlignment="1">
      <alignment horizontal="left" vertical="center" wrapText="1"/>
    </xf>
    <xf numFmtId="0" fontId="0" fillId="2" borderId="12" xfId="0" applyFill="1" applyBorder="1" applyAlignment="1">
      <alignment horizontal="left" vertical="center" wrapText="1"/>
    </xf>
    <xf numFmtId="0" fontId="4" fillId="2" borderId="36" xfId="0" applyFont="1" applyFill="1" applyBorder="1" applyAlignment="1">
      <alignment horizontal="left" vertical="center" wrapText="1"/>
    </xf>
    <xf numFmtId="0" fontId="15" fillId="2" borderId="50" xfId="0" applyFont="1" applyFill="1" applyBorder="1" applyAlignment="1">
      <alignment horizontal="left" vertical="center" wrapText="1"/>
    </xf>
    <xf numFmtId="0" fontId="0" fillId="2" borderId="31" xfId="0" applyFill="1" applyBorder="1" applyAlignment="1">
      <alignment horizontal="left" vertical="center" wrapText="1"/>
    </xf>
    <xf numFmtId="0" fontId="0" fillId="4" borderId="19" xfId="0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vertical="center" wrapText="1"/>
    </xf>
    <xf numFmtId="0" fontId="10" fillId="0" borderId="16" xfId="0" applyFont="1" applyFill="1" applyBorder="1" applyAlignment="1">
      <alignment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left" vertical="center" wrapText="1"/>
    </xf>
    <xf numFmtId="0" fontId="0" fillId="2" borderId="16" xfId="0" applyFill="1" applyBorder="1" applyAlignment="1">
      <alignment horizontal="center" vertical="center" wrapText="1"/>
    </xf>
    <xf numFmtId="0" fontId="25" fillId="5" borderId="39" xfId="0" applyFont="1" applyFill="1" applyBorder="1" applyAlignment="1">
      <alignment horizontal="center" vertical="center" wrapText="1"/>
    </xf>
    <xf numFmtId="0" fontId="15" fillId="2" borderId="27" xfId="0" applyFont="1" applyFill="1" applyBorder="1" applyAlignment="1">
      <alignment horizontal="left" vertical="center" wrapText="1"/>
    </xf>
    <xf numFmtId="0" fontId="15" fillId="2" borderId="29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left" vertical="center" wrapText="1"/>
    </xf>
    <xf numFmtId="0" fontId="13" fillId="0" borderId="10" xfId="0" applyFont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left" vertical="center" wrapText="1"/>
    </xf>
    <xf numFmtId="0" fontId="0" fillId="2" borderId="21" xfId="0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6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2" xfId="0" applyFont="1" applyFill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26" fillId="0" borderId="0" xfId="0" applyFont="1" applyAlignment="1">
      <alignment horizontal="justify" vertical="top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45" xfId="0" applyFont="1" applyBorder="1" applyAlignment="1">
      <alignment vertical="center" wrapText="1"/>
    </xf>
    <xf numFmtId="0" fontId="9" fillId="0" borderId="44" xfId="0" applyFont="1" applyBorder="1" applyAlignment="1">
      <alignment vertical="center" wrapText="1"/>
    </xf>
    <xf numFmtId="0" fontId="9" fillId="0" borderId="47" xfId="0" applyFont="1" applyBorder="1" applyAlignment="1">
      <alignment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5" fillId="2" borderId="29" xfId="0" applyFont="1" applyFill="1" applyBorder="1" applyAlignment="1">
      <alignment horizontal="left"/>
    </xf>
    <xf numFmtId="0" fontId="10" fillId="0" borderId="1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/>
    </xf>
    <xf numFmtId="0" fontId="12" fillId="0" borderId="10" xfId="0" applyFont="1" applyFill="1" applyBorder="1" applyAlignment="1">
      <alignment horizontal="left" vertical="center" wrapText="1"/>
    </xf>
    <xf numFmtId="0" fontId="5" fillId="2" borderId="28" xfId="0" applyFont="1" applyFill="1" applyBorder="1" applyAlignment="1">
      <alignment horizontal="left"/>
    </xf>
    <xf numFmtId="0" fontId="5" fillId="0" borderId="16" xfId="0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left"/>
    </xf>
    <xf numFmtId="0" fontId="5" fillId="0" borderId="14" xfId="0" applyFont="1" applyFill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left"/>
    </xf>
    <xf numFmtId="0" fontId="5" fillId="0" borderId="18" xfId="0" applyFont="1" applyFill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10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9" fillId="0" borderId="4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39" xfId="0" applyFont="1" applyBorder="1" applyAlignment="1">
      <alignment vertical="center" wrapText="1"/>
    </xf>
    <xf numFmtId="0" fontId="5" fillId="2" borderId="29" xfId="0" applyFont="1" applyFill="1" applyBorder="1" applyAlignment="1">
      <alignment horizontal="left" wrapText="1"/>
    </xf>
    <xf numFmtId="0" fontId="15" fillId="0" borderId="24" xfId="0" applyFont="1" applyFill="1" applyBorder="1" applyAlignment="1">
      <alignment horizontal="left" vertical="center" wrapText="1"/>
    </xf>
    <xf numFmtId="0" fontId="15" fillId="0" borderId="10" xfId="0" applyFont="1" applyFill="1" applyBorder="1" applyAlignment="1">
      <alignment horizontal="left" vertical="center" wrapText="1"/>
    </xf>
    <xf numFmtId="0" fontId="16" fillId="0" borderId="16" xfId="0" applyFont="1" applyFill="1" applyBorder="1" applyAlignment="1">
      <alignment horizontal="left" vertical="center" wrapText="1"/>
    </xf>
    <xf numFmtId="0" fontId="16" fillId="0" borderId="17" xfId="0" applyFont="1" applyFill="1" applyBorder="1" applyAlignment="1">
      <alignment horizontal="left" vertical="center" wrapText="1"/>
    </xf>
    <xf numFmtId="0" fontId="16" fillId="0" borderId="19" xfId="0" applyFont="1" applyFill="1" applyBorder="1" applyAlignment="1">
      <alignment horizontal="left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left" vertical="center" wrapText="1"/>
    </xf>
    <xf numFmtId="0" fontId="16" fillId="0" borderId="10" xfId="0" applyFont="1" applyFill="1" applyBorder="1" applyAlignment="1">
      <alignment horizontal="left" vertical="center" wrapText="1"/>
    </xf>
    <xf numFmtId="0" fontId="15" fillId="0" borderId="24" xfId="0" applyFont="1" applyFill="1" applyBorder="1" applyAlignment="1">
      <alignment horizontal="center" vertical="center" wrapText="1"/>
    </xf>
    <xf numFmtId="0" fontId="15" fillId="0" borderId="30" xfId="0" applyFont="1" applyFill="1" applyBorder="1" applyAlignment="1">
      <alignment horizontal="left" vertical="center" wrapText="1"/>
    </xf>
    <xf numFmtId="0" fontId="15" fillId="0" borderId="20" xfId="0" applyFont="1" applyFill="1" applyBorder="1" applyAlignment="1">
      <alignment horizontal="left" vertical="center" wrapText="1"/>
    </xf>
    <xf numFmtId="0" fontId="15" fillId="0" borderId="14" xfId="0" applyFont="1" applyFill="1" applyBorder="1" applyAlignment="1">
      <alignment horizontal="left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vertical="center" wrapText="1"/>
    </xf>
    <xf numFmtId="0" fontId="15" fillId="0" borderId="20" xfId="0" applyFont="1" applyFill="1" applyBorder="1" applyAlignment="1">
      <alignment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21" xfId="0" applyFont="1" applyFill="1" applyBorder="1" applyAlignment="1">
      <alignment horizontal="left" vertical="center" wrapText="1"/>
    </xf>
    <xf numFmtId="0" fontId="15" fillId="0" borderId="30" xfId="0" applyFont="1" applyFill="1" applyBorder="1" applyAlignment="1">
      <alignment vertical="center" wrapText="1"/>
    </xf>
    <xf numFmtId="0" fontId="0" fillId="4" borderId="16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15" fillId="0" borderId="40" xfId="0" applyFont="1" applyFill="1" applyBorder="1" applyAlignment="1">
      <alignment horizontal="left" vertical="center" wrapText="1"/>
    </xf>
    <xf numFmtId="0" fontId="15" fillId="0" borderId="13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5" fillId="0" borderId="18" xfId="0" applyFont="1" applyFill="1" applyBorder="1" applyAlignment="1">
      <alignment horizontal="left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25" fillId="0" borderId="48" xfId="0" applyFont="1" applyFill="1" applyBorder="1" applyAlignment="1">
      <alignment horizontal="center" vertical="center" wrapText="1"/>
    </xf>
    <xf numFmtId="0" fontId="25" fillId="0" borderId="37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vertical="center" wrapText="1"/>
    </xf>
    <xf numFmtId="0" fontId="16" fillId="0" borderId="10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24" xfId="0" applyFont="1" applyFill="1" applyBorder="1" applyAlignment="1">
      <alignment horizontal="left" vertical="center" wrapText="1"/>
    </xf>
    <xf numFmtId="0" fontId="16" fillId="0" borderId="41" xfId="0" applyFont="1" applyFill="1" applyBorder="1" applyAlignment="1">
      <alignment horizontal="left" vertical="center" wrapText="1"/>
    </xf>
    <xf numFmtId="0" fontId="16" fillId="0" borderId="15" xfId="0" applyFont="1" applyFill="1" applyBorder="1" applyAlignment="1">
      <alignment horizontal="left" vertical="center" wrapText="1"/>
    </xf>
    <xf numFmtId="0" fontId="15" fillId="0" borderId="32" xfId="0" applyFont="1" applyFill="1" applyBorder="1" applyAlignment="1">
      <alignment horizontal="left" vertical="center" wrapText="1"/>
    </xf>
    <xf numFmtId="0" fontId="15" fillId="0" borderId="7" xfId="0" applyFont="1" applyFill="1" applyBorder="1" applyAlignment="1">
      <alignment horizontal="left" vertical="center" wrapText="1"/>
    </xf>
    <xf numFmtId="0" fontId="16" fillId="0" borderId="54" xfId="0" applyFont="1" applyFill="1" applyBorder="1" applyAlignment="1">
      <alignment horizontal="left" vertical="center" wrapText="1"/>
    </xf>
    <xf numFmtId="0" fontId="16" fillId="0" borderId="30" xfId="0" applyFont="1" applyFill="1" applyBorder="1" applyAlignment="1">
      <alignment horizontal="left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6" fillId="0" borderId="40" xfId="0" applyFont="1" applyFill="1" applyBorder="1" applyAlignment="1">
      <alignment horizontal="left" vertical="center" wrapText="1"/>
    </xf>
    <xf numFmtId="0" fontId="16" fillId="0" borderId="13" xfId="0" applyFont="1" applyFill="1" applyBorder="1" applyAlignment="1">
      <alignment horizontal="left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4" fillId="0" borderId="3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7" fontId="9" fillId="0" borderId="10" xfId="0" applyNumberFormat="1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16" fontId="13" fillId="0" borderId="10" xfId="0" applyNumberFormat="1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45" xfId="0" applyFont="1" applyFill="1" applyBorder="1" applyAlignment="1">
      <alignment horizontal="left" vertical="center" wrapText="1"/>
    </xf>
    <xf numFmtId="0" fontId="14" fillId="0" borderId="44" xfId="0" applyFont="1" applyFill="1" applyBorder="1" applyAlignment="1">
      <alignment horizontal="left" vertical="center" wrapText="1"/>
    </xf>
    <xf numFmtId="0" fontId="14" fillId="0" borderId="46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39" xfId="0" applyFont="1" applyFill="1" applyBorder="1" applyAlignment="1">
      <alignment horizontal="left" vertical="center" wrapText="1"/>
    </xf>
    <xf numFmtId="0" fontId="13" fillId="0" borderId="51" xfId="0" applyFont="1" applyBorder="1" applyAlignment="1">
      <alignment vertical="center" wrapText="1"/>
    </xf>
    <xf numFmtId="0" fontId="13" fillId="0" borderId="52" xfId="0" applyFont="1" applyBorder="1" applyAlignment="1">
      <alignment vertical="center" wrapText="1"/>
    </xf>
    <xf numFmtId="0" fontId="13" fillId="0" borderId="53" xfId="0" applyFont="1" applyBorder="1" applyAlignment="1">
      <alignment vertical="center" wrapText="1"/>
    </xf>
    <xf numFmtId="0" fontId="9" fillId="0" borderId="42" xfId="0" applyFont="1" applyFill="1" applyBorder="1" applyAlignment="1">
      <alignment horizontal="left" vertical="center" wrapText="1"/>
    </xf>
    <xf numFmtId="0" fontId="0" fillId="0" borderId="3" xfId="0" applyBorder="1"/>
    <xf numFmtId="0" fontId="9" fillId="0" borderId="45" xfId="0" applyFont="1" applyFill="1" applyBorder="1" applyAlignment="1">
      <alignment horizontal="left" vertical="center" wrapText="1"/>
    </xf>
    <xf numFmtId="0" fontId="9" fillId="0" borderId="44" xfId="0" applyFont="1" applyFill="1" applyBorder="1" applyAlignment="1">
      <alignment horizontal="left" vertical="center" wrapText="1"/>
    </xf>
    <xf numFmtId="0" fontId="9" fillId="0" borderId="46" xfId="0" applyFont="1" applyFill="1" applyBorder="1" applyAlignment="1">
      <alignment horizontal="left" vertical="center" wrapText="1"/>
    </xf>
    <xf numFmtId="0" fontId="14" fillId="0" borderId="4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39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_Лист1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F132"/>
  <sheetViews>
    <sheetView tabSelected="1" view="pageBreakPreview" zoomScale="60" zoomScaleNormal="70" workbookViewId="0">
      <selection activeCell="C12" sqref="C12"/>
    </sheetView>
  </sheetViews>
  <sheetFormatPr defaultRowHeight="15" x14ac:dyDescent="0.25"/>
  <cols>
    <col min="1" max="1" width="9.140625" style="56"/>
    <col min="2" max="2" width="46" style="27" customWidth="1"/>
    <col min="3" max="3" width="9.140625" style="59" customWidth="1"/>
    <col min="4" max="4" width="77.28515625" style="47" customWidth="1"/>
    <col min="5" max="6" width="26.42578125" style="5" customWidth="1"/>
    <col min="7" max="7" width="26.42578125" style="6" customWidth="1"/>
    <col min="8" max="8" width="22.85546875" style="7" customWidth="1"/>
    <col min="9" max="9" width="68.85546875" style="51" customWidth="1"/>
    <col min="10" max="10" width="55.5703125" style="5" customWidth="1"/>
    <col min="27" max="27" width="0" hidden="1" customWidth="1"/>
    <col min="32" max="32" width="0" hidden="1" customWidth="1"/>
  </cols>
  <sheetData>
    <row r="1" spans="1:10" ht="53.25" customHeight="1" x14ac:dyDescent="0.3">
      <c r="A1" s="183"/>
      <c r="B1" s="184"/>
      <c r="C1" s="185"/>
      <c r="D1" s="1"/>
      <c r="E1" s="1"/>
      <c r="F1" s="1"/>
      <c r="G1" s="2"/>
      <c r="H1" s="3"/>
      <c r="I1" s="186" t="s">
        <v>375</v>
      </c>
      <c r="J1"/>
    </row>
    <row r="2" spans="1:10" ht="68.25" customHeight="1" x14ac:dyDescent="0.3">
      <c r="A2" s="183"/>
      <c r="B2" s="184"/>
      <c r="C2" s="185"/>
      <c r="D2" s="1"/>
      <c r="E2" s="1"/>
      <c r="F2" s="1"/>
      <c r="G2" s="2"/>
      <c r="H2" s="3"/>
      <c r="I2" s="197" t="s">
        <v>376</v>
      </c>
      <c r="J2"/>
    </row>
    <row r="3" spans="1:10" ht="53.25" customHeight="1" x14ac:dyDescent="0.3">
      <c r="A3" s="183"/>
      <c r="B3" s="184"/>
      <c r="C3" s="185"/>
      <c r="D3" s="1"/>
      <c r="E3" s="1"/>
      <c r="F3" s="1"/>
      <c r="G3" s="2"/>
      <c r="H3" s="3"/>
      <c r="I3" s="187" t="s">
        <v>377</v>
      </c>
      <c r="J3"/>
    </row>
    <row r="4" spans="1:10" ht="21" x14ac:dyDescent="0.3">
      <c r="A4" s="183"/>
      <c r="B4" s="188"/>
      <c r="C4" s="188"/>
      <c r="D4" s="1"/>
      <c r="E4" s="1"/>
      <c r="F4" s="1"/>
      <c r="G4" s="2"/>
      <c r="H4" s="3"/>
      <c r="I4" s="1"/>
      <c r="J4"/>
    </row>
    <row r="5" spans="1:10" ht="21" x14ac:dyDescent="0.3">
      <c r="A5" s="183"/>
      <c r="B5" s="188"/>
      <c r="C5" s="188"/>
      <c r="D5" s="1"/>
      <c r="E5" s="1"/>
      <c r="F5" s="1"/>
      <c r="G5" s="2"/>
      <c r="H5" s="3"/>
      <c r="I5" s="1"/>
      <c r="J5"/>
    </row>
    <row r="6" spans="1:10" ht="21" x14ac:dyDescent="0.25">
      <c r="A6" s="183"/>
      <c r="B6" s="198" t="s">
        <v>378</v>
      </c>
      <c r="C6" s="198"/>
      <c r="D6" s="198"/>
      <c r="E6" s="198"/>
      <c r="F6" s="198"/>
      <c r="G6" s="198"/>
      <c r="H6" s="198"/>
      <c r="I6" s="198"/>
      <c r="J6"/>
    </row>
    <row r="7" spans="1:10" ht="21" x14ac:dyDescent="0.25">
      <c r="A7" s="183"/>
      <c r="B7" s="198" t="s">
        <v>379</v>
      </c>
      <c r="C7" s="198"/>
      <c r="D7" s="198"/>
      <c r="E7" s="198"/>
      <c r="F7" s="198"/>
      <c r="G7" s="198"/>
      <c r="H7" s="198"/>
      <c r="I7" s="198"/>
      <c r="J7"/>
    </row>
    <row r="8" spans="1:10" ht="21" x14ac:dyDescent="0.25">
      <c r="A8" s="183"/>
      <c r="B8" s="198" t="s">
        <v>380</v>
      </c>
      <c r="C8" s="198"/>
      <c r="D8" s="198"/>
      <c r="E8" s="198"/>
      <c r="F8" s="198"/>
      <c r="G8" s="198"/>
      <c r="H8" s="198"/>
      <c r="I8" s="198"/>
      <c r="J8"/>
    </row>
    <row r="9" spans="1:10" ht="52.5" customHeight="1" x14ac:dyDescent="0.25">
      <c r="A9" s="183"/>
      <c r="B9" s="199" t="s">
        <v>381</v>
      </c>
      <c r="C9" s="199"/>
      <c r="D9" s="199"/>
      <c r="E9" s="199"/>
      <c r="F9" s="199"/>
      <c r="G9" s="199"/>
      <c r="H9" s="199"/>
      <c r="I9" s="199"/>
      <c r="J9"/>
    </row>
    <row r="10" spans="1:10" ht="21" x14ac:dyDescent="0.3">
      <c r="A10" s="183"/>
      <c r="B10" s="184"/>
      <c r="C10" s="185"/>
      <c r="D10" s="209" t="s">
        <v>391</v>
      </c>
      <c r="E10" s="209"/>
      <c r="F10" s="209"/>
      <c r="G10" s="209"/>
      <c r="H10" s="209"/>
      <c r="I10" s="1"/>
      <c r="J10"/>
    </row>
    <row r="11" spans="1:10" s="4" customFormat="1" ht="43.5" customHeight="1" x14ac:dyDescent="0.35">
      <c r="A11" s="183"/>
      <c r="B11" s="189" t="s">
        <v>0</v>
      </c>
      <c r="C11" s="58"/>
      <c r="D11" s="49"/>
      <c r="E11" s="45" t="s">
        <v>382</v>
      </c>
      <c r="F11" s="1"/>
      <c r="G11" s="2"/>
      <c r="H11" s="3"/>
      <c r="I11" s="1"/>
    </row>
    <row r="12" spans="1:10" s="4" customFormat="1" ht="43.5" customHeight="1" x14ac:dyDescent="0.35">
      <c r="A12" s="183"/>
      <c r="B12" s="189" t="s">
        <v>387</v>
      </c>
      <c r="C12" s="58"/>
      <c r="D12" s="49"/>
      <c r="E12" s="45" t="s">
        <v>277</v>
      </c>
      <c r="F12" s="1"/>
      <c r="G12" s="2"/>
      <c r="H12" s="3"/>
      <c r="I12" s="1"/>
    </row>
    <row r="13" spans="1:10" s="4" customFormat="1" ht="43.5" customHeight="1" x14ac:dyDescent="0.35">
      <c r="A13" s="183"/>
      <c r="B13" s="189" t="s">
        <v>388</v>
      </c>
      <c r="C13" s="58"/>
      <c r="D13" s="50"/>
      <c r="E13" s="45" t="s">
        <v>277</v>
      </c>
      <c r="F13" s="1"/>
      <c r="G13" s="2"/>
      <c r="H13" s="3"/>
      <c r="I13" s="1"/>
    </row>
    <row r="14" spans="1:10" s="4" customFormat="1" ht="43.5" customHeight="1" x14ac:dyDescent="0.35">
      <c r="A14" s="183"/>
      <c r="B14" s="189" t="s">
        <v>389</v>
      </c>
      <c r="C14" s="58"/>
      <c r="D14" s="50"/>
      <c r="E14" s="45" t="s">
        <v>277</v>
      </c>
      <c r="F14" s="1"/>
      <c r="G14" s="2"/>
      <c r="H14" s="3"/>
      <c r="I14" s="1"/>
    </row>
    <row r="15" spans="1:10" ht="43.5" customHeight="1" x14ac:dyDescent="0.3">
      <c r="A15" s="183"/>
      <c r="B15" s="189" t="s">
        <v>390</v>
      </c>
      <c r="C15" s="58"/>
      <c r="D15" s="190"/>
      <c r="E15" s="45" t="s">
        <v>277</v>
      </c>
      <c r="F15" s="1"/>
      <c r="G15" s="2"/>
      <c r="H15" s="3"/>
      <c r="I15" s="1"/>
      <c r="J15"/>
    </row>
    <row r="16" spans="1:10" ht="175.5" customHeight="1" x14ac:dyDescent="0.3">
      <c r="A16" s="183"/>
      <c r="B16" s="189" t="s">
        <v>383</v>
      </c>
      <c r="C16" s="58"/>
      <c r="D16" s="191"/>
      <c r="E16" s="45" t="s">
        <v>382</v>
      </c>
      <c r="F16" s="1"/>
      <c r="G16" s="2"/>
      <c r="H16" s="3"/>
      <c r="I16" s="1"/>
      <c r="J16"/>
    </row>
    <row r="17" spans="1:32" ht="43.5" customHeight="1" x14ac:dyDescent="0.3">
      <c r="A17" s="183"/>
      <c r="B17" s="189" t="s">
        <v>384</v>
      </c>
      <c r="C17" s="58"/>
      <c r="D17" s="191"/>
      <c r="E17" s="45" t="s">
        <v>382</v>
      </c>
      <c r="F17" s="1"/>
      <c r="G17" s="2"/>
      <c r="H17" s="3"/>
      <c r="I17" s="1"/>
      <c r="J17"/>
    </row>
    <row r="18" spans="1:32" ht="48" customHeight="1" x14ac:dyDescent="0.3">
      <c r="A18" s="192"/>
      <c r="B18" s="193" t="s">
        <v>385</v>
      </c>
      <c r="C18" s="194"/>
      <c r="D18" s="195"/>
      <c r="E18" s="45" t="s">
        <v>382</v>
      </c>
      <c r="F18" s="194"/>
      <c r="G18" s="194"/>
      <c r="H18" s="194"/>
      <c r="I18" s="194"/>
      <c r="J18"/>
    </row>
    <row r="19" spans="1:32" ht="48" customHeight="1" x14ac:dyDescent="0.3">
      <c r="A19" s="192"/>
      <c r="B19" s="193" t="s">
        <v>386</v>
      </c>
      <c r="C19" s="194"/>
      <c r="D19" s="196"/>
      <c r="E19" s="45" t="s">
        <v>382</v>
      </c>
      <c r="F19" s="194"/>
      <c r="G19" s="194"/>
      <c r="H19" s="194"/>
      <c r="I19" s="194"/>
      <c r="J19"/>
    </row>
    <row r="20" spans="1:32" ht="48" customHeight="1" thickBot="1" x14ac:dyDescent="0.3">
      <c r="A20" s="57"/>
      <c r="B20" s="46"/>
      <c r="C20" s="46"/>
      <c r="D20" s="48"/>
      <c r="E20" s="46"/>
      <c r="F20" s="46"/>
      <c r="G20" s="74"/>
      <c r="H20" s="74"/>
      <c r="I20" s="52"/>
      <c r="J20" s="154"/>
    </row>
    <row r="21" spans="1:32" s="8" customFormat="1" ht="53.25" customHeight="1" thickBot="1" x14ac:dyDescent="0.3">
      <c r="A21" s="107"/>
      <c r="B21" s="107" t="s">
        <v>1</v>
      </c>
      <c r="C21" s="95"/>
      <c r="D21" s="96" t="s">
        <v>2</v>
      </c>
      <c r="E21" s="200" t="s">
        <v>3</v>
      </c>
      <c r="F21" s="201"/>
      <c r="G21" s="108" t="s">
        <v>4</v>
      </c>
      <c r="H21" s="109" t="s">
        <v>5</v>
      </c>
      <c r="I21" s="110" t="s">
        <v>366</v>
      </c>
      <c r="J21" s="155" t="s">
        <v>6</v>
      </c>
      <c r="AA21" s="9" t="s">
        <v>7</v>
      </c>
    </row>
    <row r="22" spans="1:32" ht="102.75" customHeight="1" x14ac:dyDescent="0.25">
      <c r="A22" s="281">
        <v>1</v>
      </c>
      <c r="B22" s="202" t="s">
        <v>8</v>
      </c>
      <c r="C22" s="111" t="s">
        <v>303</v>
      </c>
      <c r="D22" s="112" t="s">
        <v>278</v>
      </c>
      <c r="E22" s="205" t="s">
        <v>9</v>
      </c>
      <c r="F22" s="205"/>
      <c r="G22" s="11"/>
      <c r="H22" s="12">
        <f>G22*50</f>
        <v>0</v>
      </c>
      <c r="I22" s="117" t="s">
        <v>291</v>
      </c>
      <c r="J22" s="156"/>
      <c r="AA22" s="9" t="s">
        <v>10</v>
      </c>
      <c r="AF22" s="10" t="s">
        <v>11</v>
      </c>
    </row>
    <row r="23" spans="1:32" ht="117" customHeight="1" x14ac:dyDescent="0.25">
      <c r="A23" s="282"/>
      <c r="B23" s="203"/>
      <c r="C23" s="99" t="s">
        <v>304</v>
      </c>
      <c r="D23" s="101" t="s">
        <v>279</v>
      </c>
      <c r="E23" s="206" t="s">
        <v>9</v>
      </c>
      <c r="F23" s="206"/>
      <c r="G23" s="22"/>
      <c r="H23" s="23">
        <f>G23*30</f>
        <v>0</v>
      </c>
      <c r="I23" s="32" t="s">
        <v>292</v>
      </c>
      <c r="J23" s="157"/>
      <c r="AA23" s="9" t="s">
        <v>12</v>
      </c>
      <c r="AF23" s="10" t="s">
        <v>13</v>
      </c>
    </row>
    <row r="24" spans="1:32" ht="124.5" customHeight="1" x14ac:dyDescent="0.25">
      <c r="A24" s="282"/>
      <c r="B24" s="203"/>
      <c r="C24" s="102" t="s">
        <v>305</v>
      </c>
      <c r="D24" s="101" t="s">
        <v>280</v>
      </c>
      <c r="E24" s="206" t="s">
        <v>9</v>
      </c>
      <c r="F24" s="206"/>
      <c r="G24" s="22"/>
      <c r="H24" s="23">
        <f>G24*20</f>
        <v>0</v>
      </c>
      <c r="I24" s="32"/>
      <c r="J24" s="157"/>
      <c r="AA24" s="9" t="s">
        <v>14</v>
      </c>
      <c r="AF24" s="10" t="s">
        <v>15</v>
      </c>
    </row>
    <row r="25" spans="1:32" ht="96.75" customHeight="1" x14ac:dyDescent="0.25">
      <c r="A25" s="282"/>
      <c r="B25" s="203"/>
      <c r="C25" s="99" t="s">
        <v>306</v>
      </c>
      <c r="D25" s="101" t="s">
        <v>285</v>
      </c>
      <c r="E25" s="206" t="s">
        <v>9</v>
      </c>
      <c r="F25" s="206"/>
      <c r="G25" s="22"/>
      <c r="H25" s="23">
        <f>G25*40</f>
        <v>0</v>
      </c>
      <c r="I25" s="32" t="s">
        <v>293</v>
      </c>
      <c r="J25" s="157"/>
      <c r="AA25" s="9" t="s">
        <v>16</v>
      </c>
      <c r="AF25" s="10" t="s">
        <v>17</v>
      </c>
    </row>
    <row r="26" spans="1:32" ht="96.75" customHeight="1" x14ac:dyDescent="0.25">
      <c r="A26" s="282"/>
      <c r="B26" s="203"/>
      <c r="C26" s="102" t="s">
        <v>307</v>
      </c>
      <c r="D26" s="101" t="s">
        <v>281</v>
      </c>
      <c r="E26" s="206" t="s">
        <v>9</v>
      </c>
      <c r="F26" s="206"/>
      <c r="G26" s="22"/>
      <c r="H26" s="23">
        <f>G26*30</f>
        <v>0</v>
      </c>
      <c r="I26" s="32" t="s">
        <v>294</v>
      </c>
      <c r="J26" s="157"/>
      <c r="AA26" s="9" t="s">
        <v>18</v>
      </c>
      <c r="AF26" s="10" t="s">
        <v>19</v>
      </c>
    </row>
    <row r="27" spans="1:32" ht="84" customHeight="1" x14ac:dyDescent="0.25">
      <c r="A27" s="282"/>
      <c r="B27" s="203"/>
      <c r="C27" s="99" t="s">
        <v>308</v>
      </c>
      <c r="D27" s="101" t="s">
        <v>284</v>
      </c>
      <c r="E27" s="206" t="s">
        <v>9</v>
      </c>
      <c r="F27" s="206"/>
      <c r="G27" s="22"/>
      <c r="H27" s="23">
        <f>G27*20</f>
        <v>0</v>
      </c>
      <c r="I27" s="32" t="s">
        <v>295</v>
      </c>
      <c r="J27" s="157"/>
      <c r="AA27" s="9" t="s">
        <v>20</v>
      </c>
      <c r="AF27" s="10" t="s">
        <v>21</v>
      </c>
    </row>
    <row r="28" spans="1:32" ht="84" customHeight="1" x14ac:dyDescent="0.25">
      <c r="A28" s="282"/>
      <c r="B28" s="203"/>
      <c r="C28" s="99" t="s">
        <v>309</v>
      </c>
      <c r="D28" s="101" t="s">
        <v>282</v>
      </c>
      <c r="E28" s="206" t="s">
        <v>22</v>
      </c>
      <c r="F28" s="206"/>
      <c r="G28" s="22"/>
      <c r="H28" s="23">
        <f>G28*10</f>
        <v>0</v>
      </c>
      <c r="I28" s="32" t="s">
        <v>23</v>
      </c>
      <c r="J28" s="157"/>
      <c r="AA28" s="9" t="s">
        <v>24</v>
      </c>
      <c r="AF28" s="10" t="s">
        <v>25</v>
      </c>
    </row>
    <row r="29" spans="1:32" ht="84" customHeight="1" x14ac:dyDescent="0.25">
      <c r="A29" s="282"/>
      <c r="B29" s="203"/>
      <c r="C29" s="99" t="s">
        <v>310</v>
      </c>
      <c r="D29" s="32" t="s">
        <v>283</v>
      </c>
      <c r="E29" s="213" t="s">
        <v>26</v>
      </c>
      <c r="F29" s="213"/>
      <c r="G29" s="136"/>
      <c r="H29" s="23">
        <f>G29*10</f>
        <v>0</v>
      </c>
      <c r="I29" s="32" t="s">
        <v>296</v>
      </c>
      <c r="J29" s="158"/>
      <c r="AA29" s="9" t="s">
        <v>27</v>
      </c>
      <c r="AF29" s="10" t="s">
        <v>28</v>
      </c>
    </row>
    <row r="30" spans="1:32" ht="78" customHeight="1" x14ac:dyDescent="0.25">
      <c r="A30" s="282"/>
      <c r="B30" s="203"/>
      <c r="C30" s="99" t="s">
        <v>311</v>
      </c>
      <c r="D30" s="101" t="s">
        <v>29</v>
      </c>
      <c r="E30" s="206" t="s">
        <v>30</v>
      </c>
      <c r="F30" s="206"/>
      <c r="G30" s="22"/>
      <c r="H30" s="23">
        <f>G30*15</f>
        <v>0</v>
      </c>
      <c r="I30" s="32"/>
      <c r="J30" s="157"/>
      <c r="AA30" s="9" t="s">
        <v>31</v>
      </c>
      <c r="AF30" s="10" t="s">
        <v>32</v>
      </c>
    </row>
    <row r="31" spans="1:32" ht="84" customHeight="1" x14ac:dyDescent="0.25">
      <c r="A31" s="282"/>
      <c r="B31" s="203"/>
      <c r="C31" s="99" t="s">
        <v>312</v>
      </c>
      <c r="D31" s="103" t="s">
        <v>33</v>
      </c>
      <c r="E31" s="206" t="s">
        <v>9</v>
      </c>
      <c r="F31" s="206"/>
      <c r="G31" s="22"/>
      <c r="H31" s="23">
        <f>G31*70</f>
        <v>0</v>
      </c>
      <c r="I31" s="32" t="s">
        <v>34</v>
      </c>
      <c r="J31" s="157"/>
      <c r="AA31" s="9" t="s">
        <v>35</v>
      </c>
      <c r="AF31" s="10" t="s">
        <v>36</v>
      </c>
    </row>
    <row r="32" spans="1:32" ht="57" customHeight="1" x14ac:dyDescent="0.25">
      <c r="A32" s="282"/>
      <c r="B32" s="203"/>
      <c r="C32" s="284" t="s">
        <v>313</v>
      </c>
      <c r="D32" s="214" t="s">
        <v>37</v>
      </c>
      <c r="E32" s="206" t="s">
        <v>38</v>
      </c>
      <c r="F32" s="206"/>
      <c r="G32" s="22"/>
      <c r="H32" s="23">
        <f>G32*100</f>
        <v>0</v>
      </c>
      <c r="I32" s="211" t="s">
        <v>39</v>
      </c>
      <c r="J32" s="210"/>
      <c r="AA32" s="9" t="s">
        <v>40</v>
      </c>
      <c r="AF32" s="10" t="s">
        <v>41</v>
      </c>
    </row>
    <row r="33" spans="1:32" ht="57" customHeight="1" x14ac:dyDescent="0.25">
      <c r="A33" s="282"/>
      <c r="B33" s="203"/>
      <c r="C33" s="284"/>
      <c r="D33" s="214"/>
      <c r="E33" s="206" t="s">
        <v>42</v>
      </c>
      <c r="F33" s="206"/>
      <c r="G33" s="22"/>
      <c r="H33" s="23">
        <f>G33*130</f>
        <v>0</v>
      </c>
      <c r="I33" s="211"/>
      <c r="J33" s="210"/>
      <c r="AA33" s="9" t="s">
        <v>43</v>
      </c>
      <c r="AF33" s="10" t="s">
        <v>44</v>
      </c>
    </row>
    <row r="34" spans="1:32" ht="57" customHeight="1" x14ac:dyDescent="0.25">
      <c r="A34" s="282"/>
      <c r="B34" s="203"/>
      <c r="C34" s="284" t="s">
        <v>314</v>
      </c>
      <c r="D34" s="211" t="s">
        <v>45</v>
      </c>
      <c r="E34" s="206" t="s">
        <v>38</v>
      </c>
      <c r="F34" s="206"/>
      <c r="G34" s="22"/>
      <c r="H34" s="23">
        <f>G34*30</f>
        <v>0</v>
      </c>
      <c r="I34" s="212"/>
      <c r="J34" s="210"/>
      <c r="AA34" s="9" t="s">
        <v>46</v>
      </c>
      <c r="AF34" s="10"/>
    </row>
    <row r="35" spans="1:32" s="15" customFormat="1" ht="57" customHeight="1" x14ac:dyDescent="0.25">
      <c r="A35" s="282"/>
      <c r="B35" s="203"/>
      <c r="C35" s="284"/>
      <c r="D35" s="211"/>
      <c r="E35" s="206" t="s">
        <v>42</v>
      </c>
      <c r="F35" s="206"/>
      <c r="G35" s="136"/>
      <c r="H35" s="137">
        <f>G35*40</f>
        <v>0</v>
      </c>
      <c r="I35" s="212"/>
      <c r="J35" s="210"/>
      <c r="AA35" s="9" t="s">
        <v>47</v>
      </c>
      <c r="AF35" s="10" t="s">
        <v>48</v>
      </c>
    </row>
    <row r="36" spans="1:32" ht="57" customHeight="1" x14ac:dyDescent="0.25">
      <c r="A36" s="282"/>
      <c r="B36" s="203"/>
      <c r="C36" s="285" t="s">
        <v>315</v>
      </c>
      <c r="D36" s="207" t="s">
        <v>49</v>
      </c>
      <c r="E36" s="206" t="s">
        <v>38</v>
      </c>
      <c r="F36" s="206"/>
      <c r="G36" s="22"/>
      <c r="H36" s="23">
        <f>G36*20</f>
        <v>0</v>
      </c>
      <c r="I36" s="208"/>
      <c r="J36" s="210"/>
      <c r="AA36" s="9" t="s">
        <v>50</v>
      </c>
      <c r="AF36" s="10" t="s">
        <v>51</v>
      </c>
    </row>
    <row r="37" spans="1:32" ht="57" customHeight="1" x14ac:dyDescent="0.25">
      <c r="A37" s="282"/>
      <c r="B37" s="203"/>
      <c r="C37" s="284"/>
      <c r="D37" s="207"/>
      <c r="E37" s="206" t="s">
        <v>42</v>
      </c>
      <c r="F37" s="206"/>
      <c r="G37" s="13"/>
      <c r="H37" s="23">
        <f>G37*30</f>
        <v>0</v>
      </c>
      <c r="I37" s="208"/>
      <c r="J37" s="210"/>
      <c r="AA37" s="9" t="s">
        <v>52</v>
      </c>
      <c r="AF37" s="10" t="s">
        <v>53</v>
      </c>
    </row>
    <row r="38" spans="1:32" ht="56.25" customHeight="1" x14ac:dyDescent="0.25">
      <c r="A38" s="282"/>
      <c r="B38" s="203"/>
      <c r="C38" s="284" t="s">
        <v>316</v>
      </c>
      <c r="D38" s="207" t="s">
        <v>54</v>
      </c>
      <c r="E38" s="206" t="s">
        <v>55</v>
      </c>
      <c r="F38" s="206"/>
      <c r="G38" s="30"/>
      <c r="H38" s="23">
        <f>G38*30</f>
        <v>0</v>
      </c>
      <c r="I38" s="211" t="s">
        <v>287</v>
      </c>
      <c r="J38" s="210"/>
      <c r="AA38" s="9" t="s">
        <v>56</v>
      </c>
      <c r="AF38" s="10" t="s">
        <v>57</v>
      </c>
    </row>
    <row r="39" spans="1:32" ht="56.25" customHeight="1" x14ac:dyDescent="0.25">
      <c r="A39" s="282"/>
      <c r="B39" s="203"/>
      <c r="C39" s="284"/>
      <c r="D39" s="207"/>
      <c r="E39" s="206" t="s">
        <v>58</v>
      </c>
      <c r="F39" s="206"/>
      <c r="G39" s="182"/>
      <c r="H39" s="23">
        <f>G39*20</f>
        <v>0</v>
      </c>
      <c r="I39" s="211"/>
      <c r="J39" s="210"/>
      <c r="AA39" s="9" t="s">
        <v>59</v>
      </c>
      <c r="AF39" s="10" t="s">
        <v>60</v>
      </c>
    </row>
    <row r="40" spans="1:32" ht="56.25" customHeight="1" x14ac:dyDescent="0.25">
      <c r="A40" s="282"/>
      <c r="B40" s="203"/>
      <c r="C40" s="284" t="s">
        <v>317</v>
      </c>
      <c r="D40" s="207" t="s">
        <v>61</v>
      </c>
      <c r="E40" s="217" t="s">
        <v>62</v>
      </c>
      <c r="F40" s="21" t="s">
        <v>63</v>
      </c>
      <c r="G40" s="22"/>
      <c r="H40" s="23">
        <f>G40*10</f>
        <v>0</v>
      </c>
      <c r="I40" s="212"/>
      <c r="J40" s="210"/>
      <c r="AA40" s="9" t="s">
        <v>64</v>
      </c>
      <c r="AF40" s="10" t="s">
        <v>65</v>
      </c>
    </row>
    <row r="41" spans="1:32" ht="56.25" customHeight="1" x14ac:dyDescent="0.25">
      <c r="A41" s="282"/>
      <c r="B41" s="203"/>
      <c r="C41" s="284"/>
      <c r="D41" s="207"/>
      <c r="E41" s="217"/>
      <c r="F41" s="21" t="s">
        <v>66</v>
      </c>
      <c r="G41" s="22"/>
      <c r="H41" s="23">
        <f>G41*5</f>
        <v>0</v>
      </c>
      <c r="I41" s="212"/>
      <c r="J41" s="210"/>
      <c r="AA41" s="9" t="s">
        <v>67</v>
      </c>
      <c r="AF41" s="10" t="s">
        <v>68</v>
      </c>
    </row>
    <row r="42" spans="1:32" ht="56.25" customHeight="1" thickBot="1" x14ac:dyDescent="0.3">
      <c r="A42" s="283"/>
      <c r="B42" s="204"/>
      <c r="C42" s="286"/>
      <c r="D42" s="216"/>
      <c r="E42" s="218"/>
      <c r="F42" s="116" t="s">
        <v>69</v>
      </c>
      <c r="G42" s="13"/>
      <c r="H42" s="14">
        <f>G42*10</f>
        <v>0</v>
      </c>
      <c r="I42" s="219"/>
      <c r="J42" s="220"/>
      <c r="AA42" s="9" t="s">
        <v>70</v>
      </c>
      <c r="AF42" s="10" t="s">
        <v>71</v>
      </c>
    </row>
    <row r="43" spans="1:32" ht="56.25" customHeight="1" x14ac:dyDescent="0.25">
      <c r="A43" s="281">
        <v>2</v>
      </c>
      <c r="B43" s="230" t="s">
        <v>72</v>
      </c>
      <c r="C43" s="287" t="s">
        <v>318</v>
      </c>
      <c r="D43" s="221" t="s">
        <v>73</v>
      </c>
      <c r="E43" s="222" t="s">
        <v>74</v>
      </c>
      <c r="F43" s="20" t="s">
        <v>75</v>
      </c>
      <c r="G43" s="11"/>
      <c r="H43" s="12">
        <f>G43*30</f>
        <v>0</v>
      </c>
      <c r="I43" s="223"/>
      <c r="J43" s="224"/>
      <c r="AA43" s="9" t="s">
        <v>76</v>
      </c>
      <c r="AF43" s="10" t="s">
        <v>77</v>
      </c>
    </row>
    <row r="44" spans="1:32" ht="56.25" customHeight="1" x14ac:dyDescent="0.25">
      <c r="A44" s="282"/>
      <c r="B44" s="231"/>
      <c r="C44" s="284"/>
      <c r="D44" s="207"/>
      <c r="E44" s="217"/>
      <c r="F44" s="21" t="s">
        <v>78</v>
      </c>
      <c r="G44" s="22"/>
      <c r="H44" s="23">
        <f>G44*50</f>
        <v>0</v>
      </c>
      <c r="I44" s="212"/>
      <c r="J44" s="210"/>
      <c r="AA44" s="9" t="s">
        <v>79</v>
      </c>
      <c r="AF44" s="10" t="s">
        <v>80</v>
      </c>
    </row>
    <row r="45" spans="1:32" ht="56.25" customHeight="1" x14ac:dyDescent="0.25">
      <c r="A45" s="282"/>
      <c r="B45" s="231"/>
      <c r="C45" s="284"/>
      <c r="D45" s="207"/>
      <c r="E45" s="217"/>
      <c r="F45" s="21" t="s">
        <v>81</v>
      </c>
      <c r="G45" s="22"/>
      <c r="H45" s="23">
        <f>G45*70</f>
        <v>0</v>
      </c>
      <c r="I45" s="212"/>
      <c r="J45" s="210"/>
      <c r="AA45" s="9" t="s">
        <v>82</v>
      </c>
      <c r="AF45" s="10" t="s">
        <v>83</v>
      </c>
    </row>
    <row r="46" spans="1:32" ht="56.25" customHeight="1" x14ac:dyDescent="0.25">
      <c r="A46" s="282"/>
      <c r="B46" s="231"/>
      <c r="C46" s="284" t="s">
        <v>319</v>
      </c>
      <c r="D46" s="207" t="s">
        <v>84</v>
      </c>
      <c r="E46" s="217" t="s">
        <v>74</v>
      </c>
      <c r="F46" s="21" t="s">
        <v>75</v>
      </c>
      <c r="G46" s="22"/>
      <c r="H46" s="23">
        <f>G46*15</f>
        <v>0</v>
      </c>
      <c r="I46" s="212"/>
      <c r="J46" s="210"/>
      <c r="AF46" s="10" t="s">
        <v>85</v>
      </c>
    </row>
    <row r="47" spans="1:32" ht="56.25" customHeight="1" x14ac:dyDescent="0.25">
      <c r="A47" s="282"/>
      <c r="B47" s="231"/>
      <c r="C47" s="284"/>
      <c r="D47" s="207"/>
      <c r="E47" s="217"/>
      <c r="F47" s="21" t="s">
        <v>78</v>
      </c>
      <c r="G47" s="22"/>
      <c r="H47" s="23">
        <f>G47*20</f>
        <v>0</v>
      </c>
      <c r="I47" s="212"/>
      <c r="J47" s="210"/>
      <c r="AF47" s="10" t="s">
        <v>86</v>
      </c>
    </row>
    <row r="48" spans="1:32" ht="56.25" customHeight="1" thickBot="1" x14ac:dyDescent="0.3">
      <c r="A48" s="283"/>
      <c r="B48" s="232"/>
      <c r="C48" s="288"/>
      <c r="D48" s="225"/>
      <c r="E48" s="229"/>
      <c r="F48" s="24" t="s">
        <v>81</v>
      </c>
      <c r="G48" s="18"/>
      <c r="H48" s="19">
        <f>G48*25</f>
        <v>0</v>
      </c>
      <c r="I48" s="278"/>
      <c r="J48" s="215"/>
      <c r="AF48" s="10" t="s">
        <v>87</v>
      </c>
    </row>
    <row r="49" spans="1:32" ht="72.75" customHeight="1" x14ac:dyDescent="0.25">
      <c r="A49" s="281">
        <v>3</v>
      </c>
      <c r="B49" s="231" t="s">
        <v>88</v>
      </c>
      <c r="C49" s="113" t="s">
        <v>320</v>
      </c>
      <c r="D49" s="114" t="s">
        <v>89</v>
      </c>
      <c r="E49" s="226" t="s">
        <v>9</v>
      </c>
      <c r="F49" s="226"/>
      <c r="G49" s="16"/>
      <c r="H49" s="17">
        <f>G49*30</f>
        <v>0</v>
      </c>
      <c r="I49" s="138" t="s">
        <v>90</v>
      </c>
      <c r="J49" s="159"/>
      <c r="AF49" s="10" t="s">
        <v>91</v>
      </c>
    </row>
    <row r="50" spans="1:32" ht="72.75" customHeight="1" x14ac:dyDescent="0.25">
      <c r="A50" s="282"/>
      <c r="B50" s="231"/>
      <c r="C50" s="99" t="s">
        <v>321</v>
      </c>
      <c r="D50" s="101" t="s">
        <v>92</v>
      </c>
      <c r="E50" s="227" t="s">
        <v>30</v>
      </c>
      <c r="F50" s="227"/>
      <c r="G50" s="22"/>
      <c r="H50" s="23">
        <f>G50*40</f>
        <v>0</v>
      </c>
      <c r="I50" s="32"/>
      <c r="J50" s="157"/>
      <c r="AF50" s="10" t="s">
        <v>93</v>
      </c>
    </row>
    <row r="51" spans="1:32" ht="72.75" customHeight="1" x14ac:dyDescent="0.25">
      <c r="A51" s="282"/>
      <c r="B51" s="231"/>
      <c r="C51" s="99" t="s">
        <v>322</v>
      </c>
      <c r="D51" s="101" t="s">
        <v>94</v>
      </c>
      <c r="E51" s="227" t="s">
        <v>95</v>
      </c>
      <c r="F51" s="227"/>
      <c r="G51" s="22"/>
      <c r="H51" s="23">
        <f>G51*10</f>
        <v>0</v>
      </c>
      <c r="I51" s="32"/>
      <c r="J51" s="157"/>
      <c r="AF51" s="10" t="s">
        <v>96</v>
      </c>
    </row>
    <row r="52" spans="1:32" ht="72.75" customHeight="1" x14ac:dyDescent="0.25">
      <c r="A52" s="282"/>
      <c r="B52" s="231"/>
      <c r="C52" s="99" t="s">
        <v>323</v>
      </c>
      <c r="D52" s="101" t="s">
        <v>97</v>
      </c>
      <c r="E52" s="227" t="s">
        <v>98</v>
      </c>
      <c r="F52" s="227"/>
      <c r="G52" s="22"/>
      <c r="H52" s="23">
        <f>G52*10</f>
        <v>0</v>
      </c>
      <c r="I52" s="32"/>
      <c r="J52" s="157"/>
      <c r="AF52" s="10" t="s">
        <v>99</v>
      </c>
    </row>
    <row r="53" spans="1:32" ht="78.75" customHeight="1" x14ac:dyDescent="0.25">
      <c r="A53" s="282"/>
      <c r="B53" s="231"/>
      <c r="C53" s="99" t="s">
        <v>324</v>
      </c>
      <c r="D53" s="100" t="s">
        <v>100</v>
      </c>
      <c r="E53" s="227" t="s">
        <v>101</v>
      </c>
      <c r="F53" s="227"/>
      <c r="G53" s="22"/>
      <c r="H53" s="23">
        <f>G53*15</f>
        <v>0</v>
      </c>
      <c r="I53" s="32"/>
      <c r="J53" s="157"/>
      <c r="AF53" s="10" t="s">
        <v>102</v>
      </c>
    </row>
    <row r="54" spans="1:32" ht="78.75" customHeight="1" x14ac:dyDescent="0.25">
      <c r="A54" s="282"/>
      <c r="B54" s="231"/>
      <c r="C54" s="99" t="s">
        <v>325</v>
      </c>
      <c r="D54" s="101" t="s">
        <v>103</v>
      </c>
      <c r="E54" s="227" t="s">
        <v>104</v>
      </c>
      <c r="F54" s="227"/>
      <c r="G54" s="22"/>
      <c r="H54" s="23">
        <f>G54*15</f>
        <v>0</v>
      </c>
      <c r="I54" s="32" t="s">
        <v>105</v>
      </c>
      <c r="J54" s="157"/>
      <c r="AF54" s="10" t="s">
        <v>106</v>
      </c>
    </row>
    <row r="55" spans="1:32" ht="78.75" customHeight="1" thickBot="1" x14ac:dyDescent="0.3">
      <c r="A55" s="283"/>
      <c r="B55" s="231"/>
      <c r="C55" s="118" t="s">
        <v>326</v>
      </c>
      <c r="D55" s="119" t="s">
        <v>107</v>
      </c>
      <c r="E55" s="228" t="s">
        <v>108</v>
      </c>
      <c r="F55" s="228"/>
      <c r="G55" s="13"/>
      <c r="H55" s="14">
        <f>G55*20</f>
        <v>0</v>
      </c>
      <c r="I55" s="120" t="s">
        <v>109</v>
      </c>
      <c r="J55" s="160"/>
      <c r="AF55" s="10" t="s">
        <v>110</v>
      </c>
    </row>
    <row r="56" spans="1:32" ht="69.75" customHeight="1" x14ac:dyDescent="0.25">
      <c r="A56" s="289">
        <v>4</v>
      </c>
      <c r="B56" s="299" t="s">
        <v>112</v>
      </c>
      <c r="C56" s="122" t="s">
        <v>327</v>
      </c>
      <c r="D56" s="115" t="s">
        <v>113</v>
      </c>
      <c r="E56" s="205" t="s">
        <v>114</v>
      </c>
      <c r="F56" s="205"/>
      <c r="G56" s="11"/>
      <c r="H56" s="12">
        <f>G56*10</f>
        <v>0</v>
      </c>
      <c r="I56" s="117" t="s">
        <v>115</v>
      </c>
      <c r="J56" s="156"/>
      <c r="AF56" s="10" t="s">
        <v>116</v>
      </c>
    </row>
    <row r="57" spans="1:32" ht="69.75" customHeight="1" x14ac:dyDescent="0.25">
      <c r="A57" s="289"/>
      <c r="B57" s="300"/>
      <c r="C57" s="104" t="s">
        <v>328</v>
      </c>
      <c r="D57" s="179" t="s">
        <v>367</v>
      </c>
      <c r="E57" s="206" t="s">
        <v>117</v>
      </c>
      <c r="F57" s="206"/>
      <c r="G57" s="22"/>
      <c r="H57" s="23">
        <f>G57*15</f>
        <v>0</v>
      </c>
      <c r="I57" s="32"/>
      <c r="J57" s="157"/>
      <c r="AF57" s="10" t="s">
        <v>118</v>
      </c>
    </row>
    <row r="58" spans="1:32" ht="52.5" customHeight="1" x14ac:dyDescent="0.25">
      <c r="A58" s="289"/>
      <c r="B58" s="300"/>
      <c r="C58" s="290" t="s">
        <v>329</v>
      </c>
      <c r="D58" s="207" t="s">
        <v>368</v>
      </c>
      <c r="E58" s="25" t="s">
        <v>119</v>
      </c>
      <c r="F58" s="25" t="s">
        <v>111</v>
      </c>
      <c r="G58" s="139"/>
      <c r="H58" s="23">
        <f>G58*40</f>
        <v>0</v>
      </c>
      <c r="I58" s="211"/>
      <c r="J58" s="233"/>
      <c r="AF58" s="10" t="s">
        <v>120</v>
      </c>
    </row>
    <row r="59" spans="1:32" ht="52.5" customHeight="1" x14ac:dyDescent="0.25">
      <c r="A59" s="289"/>
      <c r="B59" s="300"/>
      <c r="C59" s="290"/>
      <c r="D59" s="207"/>
      <c r="E59" s="25" t="s">
        <v>121</v>
      </c>
      <c r="F59" s="25" t="s">
        <v>111</v>
      </c>
      <c r="G59" s="139"/>
      <c r="H59" s="23">
        <f>G59*30</f>
        <v>0</v>
      </c>
      <c r="I59" s="211"/>
      <c r="J59" s="210"/>
      <c r="AF59" s="10" t="s">
        <v>122</v>
      </c>
    </row>
    <row r="60" spans="1:32" ht="52.5" customHeight="1" x14ac:dyDescent="0.25">
      <c r="A60" s="289"/>
      <c r="B60" s="300"/>
      <c r="C60" s="290"/>
      <c r="D60" s="207"/>
      <c r="E60" s="25" t="s">
        <v>123</v>
      </c>
      <c r="F60" s="25" t="s">
        <v>124</v>
      </c>
      <c r="G60" s="139"/>
      <c r="H60" s="23">
        <f>G60*35</f>
        <v>0</v>
      </c>
      <c r="I60" s="211"/>
      <c r="J60" s="210"/>
      <c r="AF60" s="10" t="s">
        <v>125</v>
      </c>
    </row>
    <row r="61" spans="1:32" ht="57" customHeight="1" x14ac:dyDescent="0.25">
      <c r="A61" s="289"/>
      <c r="B61" s="300"/>
      <c r="C61" s="290" t="s">
        <v>370</v>
      </c>
      <c r="D61" s="207" t="s">
        <v>369</v>
      </c>
      <c r="E61" s="25" t="s">
        <v>126</v>
      </c>
      <c r="F61" s="25" t="s">
        <v>111</v>
      </c>
      <c r="G61" s="139"/>
      <c r="H61" s="23">
        <f>G61*20</f>
        <v>0</v>
      </c>
      <c r="I61" s="211"/>
      <c r="J61" s="210"/>
      <c r="AF61" s="10" t="s">
        <v>127</v>
      </c>
    </row>
    <row r="62" spans="1:32" ht="57" customHeight="1" x14ac:dyDescent="0.25">
      <c r="A62" s="289"/>
      <c r="B62" s="300"/>
      <c r="C62" s="290"/>
      <c r="D62" s="207"/>
      <c r="E62" s="25" t="s">
        <v>128</v>
      </c>
      <c r="F62" s="25" t="s">
        <v>111</v>
      </c>
      <c r="G62" s="139"/>
      <c r="H62" s="23">
        <f>G62*30</f>
        <v>0</v>
      </c>
      <c r="I62" s="211"/>
      <c r="J62" s="210"/>
      <c r="AF62" s="10" t="s">
        <v>129</v>
      </c>
    </row>
    <row r="63" spans="1:32" ht="60" customHeight="1" x14ac:dyDescent="0.25">
      <c r="A63" s="289"/>
      <c r="B63" s="300"/>
      <c r="C63" s="290" t="s">
        <v>330</v>
      </c>
      <c r="D63" s="207" t="s">
        <v>371</v>
      </c>
      <c r="E63" s="21" t="s">
        <v>130</v>
      </c>
      <c r="F63" s="25" t="s">
        <v>111</v>
      </c>
      <c r="G63" s="22"/>
      <c r="H63" s="23">
        <f>G63*100</f>
        <v>0</v>
      </c>
      <c r="I63" s="121"/>
      <c r="J63" s="157"/>
      <c r="AF63" s="10" t="s">
        <v>131</v>
      </c>
    </row>
    <row r="64" spans="1:32" ht="60" customHeight="1" x14ac:dyDescent="0.25">
      <c r="A64" s="289"/>
      <c r="B64" s="300"/>
      <c r="C64" s="290"/>
      <c r="D64" s="207"/>
      <c r="E64" s="21" t="s">
        <v>132</v>
      </c>
      <c r="F64" s="25" t="s">
        <v>111</v>
      </c>
      <c r="G64" s="22"/>
      <c r="H64" s="23">
        <f>G64*70</f>
        <v>0</v>
      </c>
      <c r="I64" s="121"/>
      <c r="J64" s="157"/>
      <c r="AF64" s="10" t="s">
        <v>133</v>
      </c>
    </row>
    <row r="65" spans="1:32" ht="57" customHeight="1" x14ac:dyDescent="0.25">
      <c r="A65" s="289"/>
      <c r="B65" s="300"/>
      <c r="C65" s="180" t="s">
        <v>331</v>
      </c>
      <c r="D65" s="100" t="s">
        <v>134</v>
      </c>
      <c r="E65" s="206" t="s">
        <v>9</v>
      </c>
      <c r="F65" s="206"/>
      <c r="G65" s="22"/>
      <c r="H65" s="23">
        <f>G65*30</f>
        <v>0</v>
      </c>
      <c r="I65" s="32"/>
      <c r="J65" s="157"/>
      <c r="AF65" s="10" t="s">
        <v>135</v>
      </c>
    </row>
    <row r="66" spans="1:32" ht="52.5" customHeight="1" x14ac:dyDescent="0.25">
      <c r="A66" s="289"/>
      <c r="B66" s="300"/>
      <c r="C66" s="291" t="s">
        <v>332</v>
      </c>
      <c r="D66" s="207" t="s">
        <v>136</v>
      </c>
      <c r="E66" s="21" t="s">
        <v>137</v>
      </c>
      <c r="F66" s="26" t="s">
        <v>111</v>
      </c>
      <c r="G66" s="22"/>
      <c r="H66" s="23">
        <f>G66*50</f>
        <v>0</v>
      </c>
      <c r="I66" s="121"/>
      <c r="J66" s="157"/>
      <c r="AF66" s="10" t="s">
        <v>138</v>
      </c>
    </row>
    <row r="67" spans="1:32" ht="52.5" customHeight="1" x14ac:dyDescent="0.25">
      <c r="A67" s="289"/>
      <c r="B67" s="300"/>
      <c r="C67" s="290"/>
      <c r="D67" s="207"/>
      <c r="E67" s="21" t="s">
        <v>139</v>
      </c>
      <c r="F67" s="26" t="s">
        <v>111</v>
      </c>
      <c r="G67" s="22"/>
      <c r="H67" s="23">
        <f>G67*30</f>
        <v>0</v>
      </c>
      <c r="I67" s="121"/>
      <c r="J67" s="157"/>
      <c r="AF67" s="10" t="s">
        <v>140</v>
      </c>
    </row>
    <row r="68" spans="1:32" ht="52.5" customHeight="1" x14ac:dyDescent="0.25">
      <c r="A68" s="289"/>
      <c r="B68" s="300"/>
      <c r="C68" s="290"/>
      <c r="D68" s="207"/>
      <c r="E68" s="21" t="s">
        <v>141</v>
      </c>
      <c r="F68" s="26" t="s">
        <v>111</v>
      </c>
      <c r="G68" s="22"/>
      <c r="H68" s="23">
        <f>G68*15</f>
        <v>0</v>
      </c>
      <c r="I68" s="121"/>
      <c r="J68" s="157"/>
      <c r="AF68" s="10" t="s">
        <v>142</v>
      </c>
    </row>
    <row r="69" spans="1:32" ht="52.5" customHeight="1" thickBot="1" x14ac:dyDescent="0.3">
      <c r="A69" s="289"/>
      <c r="B69" s="301"/>
      <c r="C69" s="292"/>
      <c r="D69" s="216"/>
      <c r="E69" s="116" t="s">
        <v>143</v>
      </c>
      <c r="F69" s="170" t="s">
        <v>111</v>
      </c>
      <c r="G69" s="13"/>
      <c r="H69" s="14">
        <f>G69*5</f>
        <v>0</v>
      </c>
      <c r="I69" s="171"/>
      <c r="J69" s="160"/>
      <c r="AF69" s="10" t="s">
        <v>144</v>
      </c>
    </row>
    <row r="70" spans="1:32" ht="67.5" x14ac:dyDescent="0.25">
      <c r="A70" s="281">
        <v>5</v>
      </c>
      <c r="B70" s="294" t="s">
        <v>198</v>
      </c>
      <c r="C70" s="293" t="s">
        <v>333</v>
      </c>
      <c r="D70" s="246" t="s">
        <v>199</v>
      </c>
      <c r="E70" s="247" t="s">
        <v>200</v>
      </c>
      <c r="F70" s="152" t="s">
        <v>201</v>
      </c>
      <c r="G70" s="28"/>
      <c r="H70" s="172">
        <f>G70*50</f>
        <v>0</v>
      </c>
      <c r="I70" s="241" t="s">
        <v>202</v>
      </c>
      <c r="J70" s="161"/>
      <c r="AF70" s="10" t="s">
        <v>145</v>
      </c>
    </row>
    <row r="71" spans="1:32" ht="67.5" x14ac:dyDescent="0.25">
      <c r="A71" s="282"/>
      <c r="B71" s="295"/>
      <c r="C71" s="262"/>
      <c r="D71" s="235"/>
      <c r="E71" s="243"/>
      <c r="F71" s="149" t="s">
        <v>203</v>
      </c>
      <c r="G71" s="30"/>
      <c r="H71" s="169">
        <f t="shared" ref="H71" si="0">G71*50</f>
        <v>0</v>
      </c>
      <c r="I71" s="242"/>
      <c r="J71" s="31"/>
      <c r="AF71" s="10" t="s">
        <v>146</v>
      </c>
    </row>
    <row r="72" spans="1:32" ht="101.25" x14ac:dyDescent="0.25">
      <c r="A72" s="282"/>
      <c r="B72" s="295"/>
      <c r="C72" s="262"/>
      <c r="D72" s="235"/>
      <c r="E72" s="243"/>
      <c r="F72" s="153" t="s">
        <v>288</v>
      </c>
      <c r="G72" s="30"/>
      <c r="H72" s="169">
        <f>G72*45</f>
        <v>0</v>
      </c>
      <c r="I72" s="242"/>
      <c r="J72" s="31"/>
      <c r="AF72" s="10" t="s">
        <v>147</v>
      </c>
    </row>
    <row r="73" spans="1:32" ht="56.25" x14ac:dyDescent="0.25">
      <c r="A73" s="282"/>
      <c r="B73" s="295"/>
      <c r="C73" s="262"/>
      <c r="D73" s="235"/>
      <c r="E73" s="243" t="s">
        <v>204</v>
      </c>
      <c r="F73" s="143" t="s">
        <v>201</v>
      </c>
      <c r="G73" s="30"/>
      <c r="H73" s="169">
        <f>G73*25</f>
        <v>0</v>
      </c>
      <c r="I73" s="242"/>
      <c r="J73" s="31"/>
      <c r="AF73" s="10" t="s">
        <v>148</v>
      </c>
    </row>
    <row r="74" spans="1:32" ht="56.25" x14ac:dyDescent="0.25">
      <c r="A74" s="282"/>
      <c r="B74" s="295"/>
      <c r="C74" s="262"/>
      <c r="D74" s="235"/>
      <c r="E74" s="243"/>
      <c r="F74" s="143" t="s">
        <v>205</v>
      </c>
      <c r="G74" s="30"/>
      <c r="H74" s="169">
        <f>G74*25</f>
        <v>0</v>
      </c>
      <c r="I74" s="242"/>
      <c r="J74" s="31"/>
      <c r="AF74" s="10" t="s">
        <v>149</v>
      </c>
    </row>
    <row r="75" spans="1:32" ht="123.75" x14ac:dyDescent="0.25">
      <c r="A75" s="282"/>
      <c r="B75" s="295"/>
      <c r="C75" s="262"/>
      <c r="D75" s="235"/>
      <c r="E75" s="243"/>
      <c r="F75" s="143" t="s">
        <v>289</v>
      </c>
      <c r="G75" s="30"/>
      <c r="H75" s="169">
        <f>G75*20</f>
        <v>0</v>
      </c>
      <c r="I75" s="242"/>
      <c r="J75" s="31"/>
      <c r="AF75" s="10" t="s">
        <v>150</v>
      </c>
    </row>
    <row r="76" spans="1:32" ht="47.25" x14ac:dyDescent="0.25">
      <c r="A76" s="282"/>
      <c r="B76" s="295"/>
      <c r="C76" s="140" t="s">
        <v>334</v>
      </c>
      <c r="D76" s="144" t="s">
        <v>206</v>
      </c>
      <c r="E76" s="234" t="s">
        <v>9</v>
      </c>
      <c r="F76" s="235"/>
      <c r="G76" s="30"/>
      <c r="H76" s="169">
        <f>G76*10</f>
        <v>0</v>
      </c>
      <c r="I76" s="149"/>
      <c r="J76" s="31"/>
      <c r="AF76" s="10" t="s">
        <v>151</v>
      </c>
    </row>
    <row r="77" spans="1:32" ht="47.25" x14ac:dyDescent="0.25">
      <c r="A77" s="282"/>
      <c r="B77" s="295"/>
      <c r="C77" s="140" t="s">
        <v>335</v>
      </c>
      <c r="D77" s="144" t="s">
        <v>207</v>
      </c>
      <c r="E77" s="234" t="s">
        <v>9</v>
      </c>
      <c r="F77" s="235"/>
      <c r="G77" s="30"/>
      <c r="H77" s="169">
        <f>G77*10</f>
        <v>0</v>
      </c>
      <c r="I77" s="149"/>
      <c r="J77" s="31"/>
      <c r="AF77" s="10" t="s">
        <v>152</v>
      </c>
    </row>
    <row r="78" spans="1:32" ht="112.5" x14ac:dyDescent="0.25">
      <c r="A78" s="282"/>
      <c r="B78" s="295"/>
      <c r="C78" s="140" t="s">
        <v>336</v>
      </c>
      <c r="D78" s="148" t="s">
        <v>208</v>
      </c>
      <c r="E78" s="234" t="s">
        <v>9</v>
      </c>
      <c r="F78" s="235"/>
      <c r="G78" s="30"/>
      <c r="H78" s="169">
        <f>G78*15</f>
        <v>0</v>
      </c>
      <c r="I78" s="149"/>
      <c r="J78" s="31"/>
      <c r="AF78" s="10" t="s">
        <v>153</v>
      </c>
    </row>
    <row r="79" spans="1:32" ht="102" thickBot="1" x14ac:dyDescent="0.3">
      <c r="A79" s="283"/>
      <c r="B79" s="296"/>
      <c r="C79" s="141" t="s">
        <v>337</v>
      </c>
      <c r="D79" s="33" t="s">
        <v>373</v>
      </c>
      <c r="E79" s="60" t="s">
        <v>209</v>
      </c>
      <c r="F79" s="34" t="s">
        <v>210</v>
      </c>
      <c r="G79" s="35"/>
      <c r="H79" s="168">
        <f>G79*0.1</f>
        <v>0</v>
      </c>
      <c r="I79" s="33" t="s">
        <v>372</v>
      </c>
      <c r="J79" s="162"/>
      <c r="AF79" s="10" t="s">
        <v>154</v>
      </c>
    </row>
    <row r="80" spans="1:32" ht="78.75" x14ac:dyDescent="0.25">
      <c r="A80" s="282"/>
      <c r="B80" s="297" t="s">
        <v>211</v>
      </c>
      <c r="C80" s="262" t="s">
        <v>338</v>
      </c>
      <c r="D80" s="239" t="s">
        <v>212</v>
      </c>
      <c r="E80" s="244" t="s">
        <v>213</v>
      </c>
      <c r="F80" s="67" t="s">
        <v>214</v>
      </c>
      <c r="G80" s="30"/>
      <c r="H80" s="69">
        <f>G80*30</f>
        <v>0</v>
      </c>
      <c r="I80" s="236" t="s">
        <v>215</v>
      </c>
      <c r="J80" s="31"/>
      <c r="AF80" s="10" t="s">
        <v>155</v>
      </c>
    </row>
    <row r="81" spans="1:32" ht="101.25" x14ac:dyDescent="0.25">
      <c r="A81" s="282"/>
      <c r="B81" s="297"/>
      <c r="C81" s="262"/>
      <c r="D81" s="239"/>
      <c r="E81" s="245"/>
      <c r="F81" s="67" t="s">
        <v>216</v>
      </c>
      <c r="G81" s="30"/>
      <c r="H81" s="69">
        <f>G81*20</f>
        <v>0</v>
      </c>
      <c r="I81" s="237"/>
      <c r="J81" s="31"/>
      <c r="AF81" s="10" t="s">
        <v>156</v>
      </c>
    </row>
    <row r="82" spans="1:32" ht="78.75" x14ac:dyDescent="0.25">
      <c r="A82" s="282"/>
      <c r="B82" s="297"/>
      <c r="C82" s="262"/>
      <c r="D82" s="239"/>
      <c r="E82" s="244" t="s">
        <v>217</v>
      </c>
      <c r="F82" s="67" t="s">
        <v>214</v>
      </c>
      <c r="G82" s="30"/>
      <c r="H82" s="69">
        <f>G82*30*1.5</f>
        <v>0</v>
      </c>
      <c r="I82" s="237"/>
      <c r="J82" s="31"/>
      <c r="AF82" s="10" t="s">
        <v>157</v>
      </c>
    </row>
    <row r="83" spans="1:32" ht="34.5" thickBot="1" x14ac:dyDescent="0.3">
      <c r="A83" s="283"/>
      <c r="B83" s="298"/>
      <c r="C83" s="263"/>
      <c r="D83" s="240"/>
      <c r="E83" s="248"/>
      <c r="F83" s="34" t="s">
        <v>216</v>
      </c>
      <c r="G83" s="35"/>
      <c r="H83" s="36">
        <f>G83*20*1.5</f>
        <v>0</v>
      </c>
      <c r="I83" s="238"/>
      <c r="J83" s="162"/>
      <c r="AF83" s="10" t="s">
        <v>158</v>
      </c>
    </row>
    <row r="84" spans="1:32" ht="126" x14ac:dyDescent="0.25">
      <c r="A84" s="281">
        <v>7</v>
      </c>
      <c r="B84" s="294" t="s">
        <v>218</v>
      </c>
      <c r="C84" s="124" t="s">
        <v>339</v>
      </c>
      <c r="D84" s="70" t="s">
        <v>219</v>
      </c>
      <c r="E84" s="234" t="s">
        <v>9</v>
      </c>
      <c r="F84" s="235"/>
      <c r="G84" s="28"/>
      <c r="H84" s="29">
        <f>G84*200</f>
        <v>0</v>
      </c>
      <c r="I84" s="72" t="s">
        <v>301</v>
      </c>
      <c r="J84" s="161"/>
      <c r="AF84" s="10" t="s">
        <v>159</v>
      </c>
    </row>
    <row r="85" spans="1:32" ht="94.5" x14ac:dyDescent="0.25">
      <c r="A85" s="282"/>
      <c r="B85" s="295"/>
      <c r="C85" s="105" t="s">
        <v>340</v>
      </c>
      <c r="D85" s="71" t="s">
        <v>220</v>
      </c>
      <c r="E85" s="234" t="s">
        <v>9</v>
      </c>
      <c r="F85" s="235"/>
      <c r="G85" s="30"/>
      <c r="H85" s="69">
        <f>G85*25</f>
        <v>0</v>
      </c>
      <c r="I85" s="73" t="s">
        <v>302</v>
      </c>
      <c r="J85" s="31"/>
      <c r="AF85" s="10" t="s">
        <v>160</v>
      </c>
    </row>
    <row r="86" spans="1:32" ht="47.25" x14ac:dyDescent="0.25">
      <c r="A86" s="282"/>
      <c r="B86" s="295"/>
      <c r="C86" s="105" t="s">
        <v>341</v>
      </c>
      <c r="D86" s="71" t="s">
        <v>221</v>
      </c>
      <c r="E86" s="234" t="s">
        <v>9</v>
      </c>
      <c r="F86" s="235"/>
      <c r="G86" s="30"/>
      <c r="H86" s="69">
        <f>G86*100</f>
        <v>0</v>
      </c>
      <c r="I86" s="53"/>
      <c r="J86" s="31"/>
      <c r="AF86" s="10" t="s">
        <v>161</v>
      </c>
    </row>
    <row r="87" spans="1:32" ht="135" x14ac:dyDescent="0.25">
      <c r="A87" s="282"/>
      <c r="B87" s="295"/>
      <c r="C87" s="262" t="s">
        <v>342</v>
      </c>
      <c r="D87" s="235" t="s">
        <v>222</v>
      </c>
      <c r="E87" s="62" t="s">
        <v>223</v>
      </c>
      <c r="F87" s="67" t="s">
        <v>111</v>
      </c>
      <c r="G87" s="30"/>
      <c r="H87" s="69">
        <f>G87*100</f>
        <v>0</v>
      </c>
      <c r="I87" s="236" t="s">
        <v>298</v>
      </c>
      <c r="J87" s="31"/>
      <c r="AF87" s="10" t="s">
        <v>162</v>
      </c>
    </row>
    <row r="88" spans="1:32" ht="56.25" x14ac:dyDescent="0.25">
      <c r="A88" s="282"/>
      <c r="B88" s="295"/>
      <c r="C88" s="262"/>
      <c r="D88" s="235"/>
      <c r="E88" s="68" t="s">
        <v>224</v>
      </c>
      <c r="F88" s="67" t="s">
        <v>111</v>
      </c>
      <c r="G88" s="30"/>
      <c r="H88" s="69">
        <f>G88*20</f>
        <v>0</v>
      </c>
      <c r="I88" s="237"/>
      <c r="J88" s="31"/>
      <c r="AF88" s="10" t="s">
        <v>163</v>
      </c>
    </row>
    <row r="89" spans="1:32" ht="90" x14ac:dyDescent="0.25">
      <c r="A89" s="282"/>
      <c r="B89" s="295"/>
      <c r="C89" s="262" t="s">
        <v>343</v>
      </c>
      <c r="D89" s="239" t="s">
        <v>225</v>
      </c>
      <c r="E89" s="62" t="s">
        <v>223</v>
      </c>
      <c r="F89" s="67" t="s">
        <v>111</v>
      </c>
      <c r="G89" s="30"/>
      <c r="H89" s="69">
        <f>G89*100</f>
        <v>0</v>
      </c>
      <c r="I89" s="237"/>
      <c r="J89" s="31"/>
      <c r="AF89" s="10" t="s">
        <v>164</v>
      </c>
    </row>
    <row r="90" spans="1:32" ht="57" thickBot="1" x14ac:dyDescent="0.3">
      <c r="A90" s="283"/>
      <c r="B90" s="296"/>
      <c r="C90" s="263"/>
      <c r="D90" s="240"/>
      <c r="E90" s="63" t="s">
        <v>224</v>
      </c>
      <c r="F90" s="34" t="s">
        <v>111</v>
      </c>
      <c r="G90" s="35"/>
      <c r="H90" s="36">
        <f>G90*20</f>
        <v>0</v>
      </c>
      <c r="I90" s="238"/>
      <c r="J90" s="162"/>
      <c r="AF90" s="10" t="s">
        <v>165</v>
      </c>
    </row>
    <row r="91" spans="1:32" ht="78.75" x14ac:dyDescent="0.25">
      <c r="A91" s="281">
        <v>8</v>
      </c>
      <c r="B91" s="294" t="s">
        <v>226</v>
      </c>
      <c r="C91" s="293" t="s">
        <v>344</v>
      </c>
      <c r="D91" s="246" t="s">
        <v>227</v>
      </c>
      <c r="E91" s="249" t="s">
        <v>228</v>
      </c>
      <c r="F91" s="66" t="s">
        <v>229</v>
      </c>
      <c r="G91" s="28"/>
      <c r="H91" s="251" t="e">
        <f>G91*30/G92</f>
        <v>#DIV/0!</v>
      </c>
      <c r="I91" s="253" t="s">
        <v>299</v>
      </c>
      <c r="J91" s="161"/>
      <c r="AF91" s="10" t="s">
        <v>166</v>
      </c>
    </row>
    <row r="92" spans="1:32" ht="33.75" x14ac:dyDescent="0.25">
      <c r="A92" s="282"/>
      <c r="B92" s="295"/>
      <c r="C92" s="262"/>
      <c r="D92" s="235"/>
      <c r="E92" s="250"/>
      <c r="F92" s="67" t="s">
        <v>230</v>
      </c>
      <c r="G92" s="30"/>
      <c r="H92" s="252"/>
      <c r="I92" s="237"/>
      <c r="J92" s="31"/>
      <c r="AF92" s="10" t="s">
        <v>167</v>
      </c>
    </row>
    <row r="93" spans="1:32" ht="56.25" x14ac:dyDescent="0.25">
      <c r="A93" s="282"/>
      <c r="B93" s="295"/>
      <c r="C93" s="262"/>
      <c r="D93" s="235"/>
      <c r="E93" s="255" t="s">
        <v>231</v>
      </c>
      <c r="F93" s="67" t="s">
        <v>232</v>
      </c>
      <c r="G93" s="30"/>
      <c r="H93" s="256" t="e">
        <f>G93*30/G94</f>
        <v>#DIV/0!</v>
      </c>
      <c r="I93" s="237"/>
      <c r="J93" s="31"/>
      <c r="AF93" s="10" t="s">
        <v>168</v>
      </c>
    </row>
    <row r="94" spans="1:32" ht="56.25" x14ac:dyDescent="0.25">
      <c r="A94" s="282"/>
      <c r="B94" s="295"/>
      <c r="C94" s="262"/>
      <c r="D94" s="235"/>
      <c r="E94" s="250"/>
      <c r="F94" s="67" t="s">
        <v>230</v>
      </c>
      <c r="G94" s="30"/>
      <c r="H94" s="252"/>
      <c r="I94" s="237"/>
      <c r="J94" s="31"/>
      <c r="AF94" s="10" t="s">
        <v>169</v>
      </c>
    </row>
    <row r="95" spans="1:32" ht="90" x14ac:dyDescent="0.25">
      <c r="A95" s="282"/>
      <c r="B95" s="295"/>
      <c r="C95" s="262"/>
      <c r="D95" s="235"/>
      <c r="E95" s="255" t="s">
        <v>233</v>
      </c>
      <c r="F95" s="67" t="s">
        <v>234</v>
      </c>
      <c r="G95" s="30"/>
      <c r="H95" s="256" t="e">
        <f>G95*30/G96</f>
        <v>#DIV/0!</v>
      </c>
      <c r="I95" s="237"/>
      <c r="J95" s="31"/>
      <c r="AF95" s="10" t="s">
        <v>170</v>
      </c>
    </row>
    <row r="96" spans="1:32" ht="78.75" x14ac:dyDescent="0.25">
      <c r="A96" s="282"/>
      <c r="B96" s="295"/>
      <c r="C96" s="262"/>
      <c r="D96" s="235"/>
      <c r="E96" s="250"/>
      <c r="F96" s="67" t="s">
        <v>230</v>
      </c>
      <c r="G96" s="30"/>
      <c r="H96" s="252"/>
      <c r="I96" s="254"/>
      <c r="J96" s="31"/>
      <c r="AF96" s="10" t="s">
        <v>171</v>
      </c>
    </row>
    <row r="97" spans="1:32" ht="33.75" x14ac:dyDescent="0.25">
      <c r="A97" s="282"/>
      <c r="B97" s="295"/>
      <c r="C97" s="262" t="s">
        <v>345</v>
      </c>
      <c r="D97" s="235" t="s">
        <v>235</v>
      </c>
      <c r="E97" s="255" t="s">
        <v>228</v>
      </c>
      <c r="F97" s="67" t="s">
        <v>229</v>
      </c>
      <c r="G97" s="30"/>
      <c r="H97" s="256" t="e">
        <f>G97*60/G98</f>
        <v>#DIV/0!</v>
      </c>
      <c r="I97" s="236" t="s">
        <v>300</v>
      </c>
      <c r="J97" s="31"/>
      <c r="AF97" s="10" t="s">
        <v>172</v>
      </c>
    </row>
    <row r="98" spans="1:32" ht="56.25" x14ac:dyDescent="0.25">
      <c r="A98" s="282"/>
      <c r="B98" s="295"/>
      <c r="C98" s="262"/>
      <c r="D98" s="235"/>
      <c r="E98" s="250"/>
      <c r="F98" s="67" t="s">
        <v>230</v>
      </c>
      <c r="G98" s="30"/>
      <c r="H98" s="252"/>
      <c r="I98" s="237"/>
      <c r="J98" s="31"/>
      <c r="AF98" s="10" t="s">
        <v>173</v>
      </c>
    </row>
    <row r="99" spans="1:32" ht="33.75" x14ac:dyDescent="0.25">
      <c r="A99" s="282"/>
      <c r="B99" s="295"/>
      <c r="C99" s="262"/>
      <c r="D99" s="235"/>
      <c r="E99" s="255" t="s">
        <v>231</v>
      </c>
      <c r="F99" s="67" t="s">
        <v>232</v>
      </c>
      <c r="G99" s="30"/>
      <c r="H99" s="256" t="e">
        <f>G99*50/G100</f>
        <v>#DIV/0!</v>
      </c>
      <c r="I99" s="237"/>
      <c r="J99" s="31"/>
      <c r="AF99" s="10" t="s">
        <v>174</v>
      </c>
    </row>
    <row r="100" spans="1:32" ht="56.25" x14ac:dyDescent="0.25">
      <c r="A100" s="282"/>
      <c r="B100" s="295"/>
      <c r="C100" s="262"/>
      <c r="D100" s="235"/>
      <c r="E100" s="250"/>
      <c r="F100" s="67" t="s">
        <v>230</v>
      </c>
      <c r="G100" s="30"/>
      <c r="H100" s="252"/>
      <c r="I100" s="237"/>
      <c r="J100" s="31"/>
      <c r="AF100" s="10" t="s">
        <v>175</v>
      </c>
    </row>
    <row r="101" spans="1:32" ht="101.25" x14ac:dyDescent="0.25">
      <c r="A101" s="282"/>
      <c r="B101" s="295"/>
      <c r="C101" s="262"/>
      <c r="D101" s="235"/>
      <c r="E101" s="255" t="s">
        <v>233</v>
      </c>
      <c r="F101" s="67" t="s">
        <v>234</v>
      </c>
      <c r="G101" s="37"/>
      <c r="H101" s="257" t="e">
        <f>G101*50/G102</f>
        <v>#DIV/0!</v>
      </c>
      <c r="I101" s="237"/>
      <c r="J101" s="31"/>
      <c r="AF101" s="10" t="s">
        <v>176</v>
      </c>
    </row>
    <row r="102" spans="1:32" ht="56.25" x14ac:dyDescent="0.25">
      <c r="A102" s="282"/>
      <c r="B102" s="295"/>
      <c r="C102" s="262"/>
      <c r="D102" s="235"/>
      <c r="E102" s="250"/>
      <c r="F102" s="67" t="s">
        <v>230</v>
      </c>
      <c r="G102" s="38"/>
      <c r="H102" s="257"/>
      <c r="I102" s="254"/>
      <c r="J102" s="31"/>
      <c r="AF102" s="10" t="s">
        <v>177</v>
      </c>
    </row>
    <row r="103" spans="1:32" ht="79.5" thickBot="1" x14ac:dyDescent="0.3">
      <c r="A103" s="283"/>
      <c r="B103" s="296"/>
      <c r="C103" s="123" t="s">
        <v>346</v>
      </c>
      <c r="D103" s="125" t="s">
        <v>236</v>
      </c>
      <c r="E103" s="64" t="s">
        <v>237</v>
      </c>
      <c r="F103" s="34" t="s">
        <v>238</v>
      </c>
      <c r="G103" s="35"/>
      <c r="H103" s="36">
        <f>G103*0.0001</f>
        <v>0</v>
      </c>
      <c r="I103" s="33" t="s">
        <v>297</v>
      </c>
      <c r="J103" s="162"/>
      <c r="AF103" s="10" t="s">
        <v>178</v>
      </c>
    </row>
    <row r="104" spans="1:32" ht="63" x14ac:dyDescent="0.25">
      <c r="A104" s="281">
        <v>9</v>
      </c>
      <c r="B104" s="307" t="s">
        <v>239</v>
      </c>
      <c r="C104" s="124" t="s">
        <v>347</v>
      </c>
      <c r="D104" s="70" t="s">
        <v>240</v>
      </c>
      <c r="E104" s="258" t="s">
        <v>365</v>
      </c>
      <c r="F104" s="259"/>
      <c r="G104" s="39"/>
      <c r="H104" s="41">
        <f>G104*10</f>
        <v>0</v>
      </c>
      <c r="I104" s="181" t="s">
        <v>374</v>
      </c>
      <c r="J104" s="161"/>
      <c r="AF104" s="10" t="s">
        <v>179</v>
      </c>
    </row>
    <row r="105" spans="1:32" ht="67.5" x14ac:dyDescent="0.25">
      <c r="A105" s="282"/>
      <c r="B105" s="308"/>
      <c r="C105" s="262" t="s">
        <v>348</v>
      </c>
      <c r="D105" s="242" t="s">
        <v>241</v>
      </c>
      <c r="E105" s="94" t="s">
        <v>242</v>
      </c>
      <c r="F105" s="67" t="s">
        <v>111</v>
      </c>
      <c r="G105" s="40"/>
      <c r="H105" s="41">
        <f>G105*150</f>
        <v>0</v>
      </c>
      <c r="I105" s="236" t="s">
        <v>286</v>
      </c>
      <c r="J105" s="163"/>
      <c r="AF105" s="10" t="s">
        <v>180</v>
      </c>
    </row>
    <row r="106" spans="1:32" ht="78.75" x14ac:dyDescent="0.25">
      <c r="A106" s="282"/>
      <c r="B106" s="308"/>
      <c r="C106" s="262"/>
      <c r="D106" s="242"/>
      <c r="E106" s="94" t="s">
        <v>243</v>
      </c>
      <c r="F106" s="67" t="s">
        <v>111</v>
      </c>
      <c r="G106" s="40"/>
      <c r="H106" s="41">
        <f>G106*130</f>
        <v>0</v>
      </c>
      <c r="I106" s="237"/>
      <c r="J106" s="163"/>
      <c r="AF106" s="10" t="s">
        <v>181</v>
      </c>
    </row>
    <row r="107" spans="1:32" ht="90" x14ac:dyDescent="0.25">
      <c r="A107" s="282"/>
      <c r="B107" s="308"/>
      <c r="C107" s="262"/>
      <c r="D107" s="242"/>
      <c r="E107" s="94" t="s">
        <v>244</v>
      </c>
      <c r="F107" s="67" t="s">
        <v>111</v>
      </c>
      <c r="G107" s="40"/>
      <c r="H107" s="41">
        <f>G107*100</f>
        <v>0</v>
      </c>
      <c r="I107" s="254"/>
      <c r="J107" s="163"/>
      <c r="AF107" s="10" t="s">
        <v>182</v>
      </c>
    </row>
    <row r="108" spans="1:32" ht="47.25" x14ac:dyDescent="0.25">
      <c r="A108" s="282"/>
      <c r="B108" s="308"/>
      <c r="C108" s="105" t="s">
        <v>349</v>
      </c>
      <c r="D108" s="71" t="s">
        <v>245</v>
      </c>
      <c r="E108" s="260" t="s">
        <v>246</v>
      </c>
      <c r="F108" s="234"/>
      <c r="G108" s="42"/>
      <c r="H108" s="41">
        <f>G108*30</f>
        <v>0</v>
      </c>
      <c r="I108" s="73" t="s">
        <v>247</v>
      </c>
      <c r="J108" s="31"/>
      <c r="AF108" s="10" t="s">
        <v>183</v>
      </c>
    </row>
    <row r="109" spans="1:32" ht="123.75" x14ac:dyDescent="0.25">
      <c r="A109" s="282"/>
      <c r="B109" s="308"/>
      <c r="C109" s="262" t="s">
        <v>360</v>
      </c>
      <c r="D109" s="235" t="s">
        <v>248</v>
      </c>
      <c r="E109" s="62" t="s">
        <v>249</v>
      </c>
      <c r="F109" s="67" t="s">
        <v>111</v>
      </c>
      <c r="G109" s="30"/>
      <c r="H109" s="43">
        <f>G109*50</f>
        <v>0</v>
      </c>
      <c r="I109" s="269" t="s">
        <v>250</v>
      </c>
      <c r="J109" s="31"/>
      <c r="AF109" s="10" t="s">
        <v>184</v>
      </c>
    </row>
    <row r="110" spans="1:32" ht="110.25" x14ac:dyDescent="0.25">
      <c r="A110" s="282"/>
      <c r="B110" s="308"/>
      <c r="C110" s="262"/>
      <c r="D110" s="235"/>
      <c r="E110" s="62" t="s">
        <v>251</v>
      </c>
      <c r="F110" s="67" t="s">
        <v>111</v>
      </c>
      <c r="G110" s="30"/>
      <c r="H110" s="43">
        <f>G110*15</f>
        <v>0</v>
      </c>
      <c r="I110" s="269"/>
      <c r="J110" s="31"/>
      <c r="AF110" s="10" t="s">
        <v>185</v>
      </c>
    </row>
    <row r="111" spans="1:32" ht="110.25" x14ac:dyDescent="0.25">
      <c r="A111" s="282"/>
      <c r="B111" s="308"/>
      <c r="C111" s="262"/>
      <c r="D111" s="235"/>
      <c r="E111" s="62" t="s">
        <v>252</v>
      </c>
      <c r="F111" s="67" t="s">
        <v>111</v>
      </c>
      <c r="G111" s="30"/>
      <c r="H111" s="43">
        <f>G111*10</f>
        <v>0</v>
      </c>
      <c r="I111" s="269"/>
      <c r="J111" s="31"/>
      <c r="AF111" s="10" t="s">
        <v>186</v>
      </c>
    </row>
    <row r="112" spans="1:32" ht="56.25" x14ac:dyDescent="0.25">
      <c r="A112" s="282"/>
      <c r="B112" s="308"/>
      <c r="C112" s="262" t="s">
        <v>361</v>
      </c>
      <c r="D112" s="235" t="s">
        <v>253</v>
      </c>
      <c r="E112" s="62" t="s">
        <v>254</v>
      </c>
      <c r="F112" s="67" t="s">
        <v>111</v>
      </c>
      <c r="G112" s="42"/>
      <c r="H112" s="69">
        <f>G112*50</f>
        <v>0</v>
      </c>
      <c r="I112" s="67"/>
      <c r="J112" s="31"/>
      <c r="AF112" s="10" t="s">
        <v>187</v>
      </c>
    </row>
    <row r="113" spans="1:32" ht="56.25" x14ac:dyDescent="0.25">
      <c r="A113" s="282"/>
      <c r="B113" s="308"/>
      <c r="C113" s="262"/>
      <c r="D113" s="235"/>
      <c r="E113" s="62" t="s">
        <v>255</v>
      </c>
      <c r="F113" s="67" t="s">
        <v>111</v>
      </c>
      <c r="G113" s="42"/>
      <c r="H113" s="69">
        <f>G113*30</f>
        <v>0</v>
      </c>
      <c r="I113" s="67"/>
      <c r="J113" s="31"/>
      <c r="AF113" s="10" t="s">
        <v>188</v>
      </c>
    </row>
    <row r="114" spans="1:32" ht="78.75" x14ac:dyDescent="0.25">
      <c r="A114" s="282"/>
      <c r="B114" s="308"/>
      <c r="C114" s="262" t="s">
        <v>362</v>
      </c>
      <c r="D114" s="235" t="s">
        <v>290</v>
      </c>
      <c r="E114" s="62" t="s">
        <v>256</v>
      </c>
      <c r="F114" s="67" t="s">
        <v>111</v>
      </c>
      <c r="G114" s="42"/>
      <c r="H114" s="69">
        <f>G114*30</f>
        <v>0</v>
      </c>
      <c r="I114" s="73"/>
      <c r="J114" s="31"/>
      <c r="AF114" s="10" t="s">
        <v>189</v>
      </c>
    </row>
    <row r="115" spans="1:32" ht="45" x14ac:dyDescent="0.25">
      <c r="A115" s="282"/>
      <c r="B115" s="308"/>
      <c r="C115" s="262"/>
      <c r="D115" s="235"/>
      <c r="E115" s="62" t="s">
        <v>257</v>
      </c>
      <c r="F115" s="67" t="s">
        <v>111</v>
      </c>
      <c r="G115" s="42"/>
      <c r="H115" s="69">
        <f>G115*50</f>
        <v>0</v>
      </c>
      <c r="I115" s="73"/>
      <c r="J115" s="31"/>
      <c r="AF115" s="10" t="s">
        <v>190</v>
      </c>
    </row>
    <row r="116" spans="1:32" ht="45.75" thickBot="1" x14ac:dyDescent="0.3">
      <c r="A116" s="283"/>
      <c r="B116" s="309"/>
      <c r="C116" s="263"/>
      <c r="D116" s="261"/>
      <c r="E116" s="64" t="s">
        <v>258</v>
      </c>
      <c r="F116" s="34" t="s">
        <v>111</v>
      </c>
      <c r="G116" s="75"/>
      <c r="H116" s="36">
        <f>G116*70</f>
        <v>0</v>
      </c>
      <c r="I116" s="33"/>
      <c r="J116" s="162"/>
      <c r="AF116" s="10" t="s">
        <v>191</v>
      </c>
    </row>
    <row r="117" spans="1:32" ht="68.25" thickBot="1" x14ac:dyDescent="0.3">
      <c r="A117" s="65">
        <v>10</v>
      </c>
      <c r="B117" s="79" t="s">
        <v>112</v>
      </c>
      <c r="C117" s="126" t="s">
        <v>350</v>
      </c>
      <c r="D117" s="127" t="s">
        <v>259</v>
      </c>
      <c r="E117" s="274" t="s">
        <v>246</v>
      </c>
      <c r="F117" s="275"/>
      <c r="G117" s="92"/>
      <c r="H117" s="44">
        <f>G117*30</f>
        <v>0</v>
      </c>
      <c r="I117" s="54" t="s">
        <v>260</v>
      </c>
      <c r="J117" s="164"/>
      <c r="AF117" s="10" t="s">
        <v>192</v>
      </c>
    </row>
    <row r="118" spans="1:32" ht="47.25" x14ac:dyDescent="0.25">
      <c r="A118" s="281">
        <v>11</v>
      </c>
      <c r="B118" s="302" t="s">
        <v>261</v>
      </c>
      <c r="C118" s="128" t="s">
        <v>351</v>
      </c>
      <c r="D118" s="70" t="s">
        <v>359</v>
      </c>
      <c r="E118" s="279" t="s">
        <v>262</v>
      </c>
      <c r="F118" s="280"/>
      <c r="G118" s="28"/>
      <c r="H118" s="29">
        <f>G118*10</f>
        <v>0</v>
      </c>
      <c r="I118" s="72"/>
      <c r="J118" s="161"/>
      <c r="AF118" s="10" t="s">
        <v>193</v>
      </c>
    </row>
    <row r="119" spans="1:32" ht="33.75" x14ac:dyDescent="0.25">
      <c r="A119" s="282"/>
      <c r="B119" s="303"/>
      <c r="C119" s="106" t="s">
        <v>352</v>
      </c>
      <c r="D119" s="71" t="s">
        <v>263</v>
      </c>
      <c r="E119" s="270" t="s">
        <v>22</v>
      </c>
      <c r="F119" s="271"/>
      <c r="G119" s="30"/>
      <c r="H119" s="69">
        <f>G119*10</f>
        <v>0</v>
      </c>
      <c r="I119" s="73"/>
      <c r="J119" s="31"/>
      <c r="AF119" s="10" t="s">
        <v>194</v>
      </c>
    </row>
    <row r="120" spans="1:32" ht="113.25" thickBot="1" x14ac:dyDescent="0.3">
      <c r="A120" s="282"/>
      <c r="B120" s="303"/>
      <c r="C120" s="173" t="s">
        <v>353</v>
      </c>
      <c r="D120" s="174" t="s">
        <v>264</v>
      </c>
      <c r="E120" s="276" t="s">
        <v>265</v>
      </c>
      <c r="F120" s="277"/>
      <c r="G120" s="175"/>
      <c r="H120" s="146">
        <f>G120*5</f>
        <v>0</v>
      </c>
      <c r="I120" s="145"/>
      <c r="J120" s="167"/>
      <c r="AF120" s="10" t="s">
        <v>195</v>
      </c>
    </row>
    <row r="121" spans="1:32" ht="90.75" thickBot="1" x14ac:dyDescent="0.3">
      <c r="A121" s="281">
        <v>12</v>
      </c>
      <c r="B121" s="304" t="s">
        <v>266</v>
      </c>
      <c r="C121" s="310" t="s">
        <v>354</v>
      </c>
      <c r="D121" s="246" t="s">
        <v>267</v>
      </c>
      <c r="E121" s="61" t="s">
        <v>268</v>
      </c>
      <c r="F121" s="142" t="s">
        <v>9</v>
      </c>
      <c r="G121" s="28"/>
      <c r="H121" s="29">
        <f>G121*20</f>
        <v>0</v>
      </c>
      <c r="I121" s="268" t="s">
        <v>269</v>
      </c>
      <c r="J121" s="177"/>
      <c r="AF121" s="10" t="s">
        <v>196</v>
      </c>
    </row>
    <row r="122" spans="1:32" ht="146.25" x14ac:dyDescent="0.25">
      <c r="A122" s="282"/>
      <c r="B122" s="305"/>
      <c r="C122" s="311"/>
      <c r="D122" s="235"/>
      <c r="E122" s="62" t="s">
        <v>270</v>
      </c>
      <c r="F122" s="143" t="s">
        <v>9</v>
      </c>
      <c r="G122" s="28"/>
      <c r="H122" s="147">
        <f>G122*30</f>
        <v>0</v>
      </c>
      <c r="I122" s="269"/>
      <c r="J122" s="178"/>
      <c r="AF122" s="10" t="s">
        <v>197</v>
      </c>
    </row>
    <row r="123" spans="1:32" ht="15.75" x14ac:dyDescent="0.25">
      <c r="A123" s="282"/>
      <c r="B123" s="305"/>
      <c r="C123" s="311" t="s">
        <v>355</v>
      </c>
      <c r="D123" s="235" t="s">
        <v>271</v>
      </c>
      <c r="E123" s="62" t="s">
        <v>268</v>
      </c>
      <c r="F123" s="143" t="s">
        <v>9</v>
      </c>
      <c r="G123" s="30"/>
      <c r="H123" s="147">
        <f>G123*10</f>
        <v>0</v>
      </c>
      <c r="I123" s="269"/>
      <c r="J123" s="178"/>
    </row>
    <row r="124" spans="1:32" ht="15.75" x14ac:dyDescent="0.25">
      <c r="A124" s="282"/>
      <c r="B124" s="305"/>
      <c r="C124" s="311"/>
      <c r="D124" s="235"/>
      <c r="E124" s="62" t="s">
        <v>270</v>
      </c>
      <c r="F124" s="143" t="s">
        <v>9</v>
      </c>
      <c r="G124" s="30"/>
      <c r="H124" s="147">
        <f>G124*15</f>
        <v>0</v>
      </c>
      <c r="I124" s="269"/>
      <c r="J124" s="178"/>
    </row>
    <row r="125" spans="1:32" ht="15.75" x14ac:dyDescent="0.25">
      <c r="A125" s="282"/>
      <c r="B125" s="305"/>
      <c r="C125" s="311" t="s">
        <v>356</v>
      </c>
      <c r="D125" s="235" t="s">
        <v>272</v>
      </c>
      <c r="E125" s="62" t="s">
        <v>268</v>
      </c>
      <c r="F125" s="143" t="s">
        <v>9</v>
      </c>
      <c r="G125" s="30"/>
      <c r="H125" s="147">
        <f>G125*5</f>
        <v>0</v>
      </c>
      <c r="I125" s="269"/>
      <c r="J125" s="178"/>
    </row>
    <row r="126" spans="1:32" ht="15.75" x14ac:dyDescent="0.25">
      <c r="A126" s="282"/>
      <c r="B126" s="305"/>
      <c r="C126" s="311"/>
      <c r="D126" s="235"/>
      <c r="E126" s="62" t="s">
        <v>270</v>
      </c>
      <c r="F126" s="143" t="s">
        <v>9</v>
      </c>
      <c r="G126" s="30"/>
      <c r="H126" s="147">
        <f>G126*10</f>
        <v>0</v>
      </c>
      <c r="I126" s="269"/>
      <c r="J126" s="166"/>
    </row>
    <row r="127" spans="1:32" ht="31.5" x14ac:dyDescent="0.25">
      <c r="A127" s="282"/>
      <c r="B127" s="305"/>
      <c r="C127" s="151" t="s">
        <v>357</v>
      </c>
      <c r="D127" s="144" t="s">
        <v>273</v>
      </c>
      <c r="E127" s="270" t="s">
        <v>114</v>
      </c>
      <c r="F127" s="271"/>
      <c r="G127" s="42"/>
      <c r="H127" s="147">
        <f>G127*10</f>
        <v>0</v>
      </c>
      <c r="I127" s="149"/>
      <c r="J127" s="31"/>
    </row>
    <row r="128" spans="1:32" ht="48" thickBot="1" x14ac:dyDescent="0.3">
      <c r="A128" s="283"/>
      <c r="B128" s="306"/>
      <c r="C128" s="129" t="s">
        <v>358</v>
      </c>
      <c r="D128" s="150" t="s">
        <v>274</v>
      </c>
      <c r="E128" s="272" t="s">
        <v>275</v>
      </c>
      <c r="F128" s="273"/>
      <c r="G128" s="75"/>
      <c r="H128" s="36">
        <f>G128*15</f>
        <v>0</v>
      </c>
      <c r="I128" s="33"/>
      <c r="J128" s="162"/>
    </row>
    <row r="129" spans="1:10" s="4" customFormat="1" ht="29.25" customHeight="1" thickBot="1" x14ac:dyDescent="0.4">
      <c r="A129" s="176"/>
      <c r="B129" s="130"/>
      <c r="C129" s="97"/>
      <c r="D129" s="98" t="s">
        <v>363</v>
      </c>
      <c r="E129" s="131"/>
      <c r="F129" s="132"/>
      <c r="G129" s="133"/>
      <c r="H129" s="134">
        <f>SUM(H22:H69)</f>
        <v>0</v>
      </c>
      <c r="I129" s="135"/>
      <c r="J129" s="165"/>
    </row>
    <row r="130" spans="1:10" s="4" customFormat="1" ht="29.25" customHeight="1" thickBot="1" x14ac:dyDescent="0.4">
      <c r="A130" s="82"/>
      <c r="B130" s="83"/>
      <c r="C130" s="84"/>
      <c r="D130" s="85" t="s">
        <v>364</v>
      </c>
      <c r="E130" s="86"/>
      <c r="F130" s="87"/>
      <c r="G130" s="93"/>
      <c r="H130" s="80" t="e">
        <f>SUM(H70:H128)</f>
        <v>#DIV/0!</v>
      </c>
      <c r="I130" s="81"/>
      <c r="J130" s="165"/>
    </row>
    <row r="131" spans="1:10" s="4" customFormat="1" ht="29.25" customHeight="1" thickBot="1" x14ac:dyDescent="0.4">
      <c r="A131" s="55"/>
      <c r="B131" s="88"/>
      <c r="C131" s="89"/>
      <c r="D131" s="90" t="s">
        <v>276</v>
      </c>
      <c r="E131" s="264"/>
      <c r="F131" s="265"/>
      <c r="G131" s="265"/>
      <c r="H131" s="91" t="e">
        <f>SUM(H22:H128)</f>
        <v>#DIV/0!</v>
      </c>
      <c r="I131" s="266"/>
      <c r="J131" s="267"/>
    </row>
    <row r="132" spans="1:10" ht="18.75" x14ac:dyDescent="0.25">
      <c r="B132" s="76"/>
      <c r="C132" s="77"/>
      <c r="D132" s="76"/>
      <c r="E132" s="78"/>
      <c r="F132" s="78"/>
      <c r="G132" s="78"/>
      <c r="H132" s="78"/>
      <c r="I132" s="77"/>
      <c r="J132" s="76"/>
    </row>
  </sheetData>
  <mergeCells count="165">
    <mergeCell ref="B56:B69"/>
    <mergeCell ref="B49:B55"/>
    <mergeCell ref="A91:A103"/>
    <mergeCell ref="A104:A116"/>
    <mergeCell ref="A118:A120"/>
    <mergeCell ref="A121:A128"/>
    <mergeCell ref="A80:A83"/>
    <mergeCell ref="C80:C83"/>
    <mergeCell ref="A84:A90"/>
    <mergeCell ref="C87:C88"/>
    <mergeCell ref="C89:C90"/>
    <mergeCell ref="B118:B120"/>
    <mergeCell ref="B91:B103"/>
    <mergeCell ref="C91:C96"/>
    <mergeCell ref="C97:C102"/>
    <mergeCell ref="B121:B128"/>
    <mergeCell ref="B104:B116"/>
    <mergeCell ref="C121:C122"/>
    <mergeCell ref="C123:C124"/>
    <mergeCell ref="C125:C126"/>
    <mergeCell ref="E65:F65"/>
    <mergeCell ref="D66:D69"/>
    <mergeCell ref="I46:I48"/>
    <mergeCell ref="E118:F118"/>
    <mergeCell ref="A22:A42"/>
    <mergeCell ref="C32:C33"/>
    <mergeCell ref="C34:C35"/>
    <mergeCell ref="C36:C37"/>
    <mergeCell ref="C38:C39"/>
    <mergeCell ref="C40:C42"/>
    <mergeCell ref="A43:A48"/>
    <mergeCell ref="C43:C45"/>
    <mergeCell ref="C46:C48"/>
    <mergeCell ref="A49:A55"/>
    <mergeCell ref="A56:A69"/>
    <mergeCell ref="C58:C60"/>
    <mergeCell ref="C61:C62"/>
    <mergeCell ref="C63:C64"/>
    <mergeCell ref="C66:C69"/>
    <mergeCell ref="A70:A79"/>
    <mergeCell ref="C70:C75"/>
    <mergeCell ref="B84:B90"/>
    <mergeCell ref="B80:B83"/>
    <mergeCell ref="B70:B79"/>
    <mergeCell ref="E131:G131"/>
    <mergeCell ref="I131:J131"/>
    <mergeCell ref="I121:I126"/>
    <mergeCell ref="D123:D124"/>
    <mergeCell ref="D125:D126"/>
    <mergeCell ref="E127:F127"/>
    <mergeCell ref="E128:F128"/>
    <mergeCell ref="E117:F117"/>
    <mergeCell ref="I105:I107"/>
    <mergeCell ref="I109:I111"/>
    <mergeCell ref="E119:F119"/>
    <mergeCell ref="E120:F120"/>
    <mergeCell ref="D121:D122"/>
    <mergeCell ref="E104:F104"/>
    <mergeCell ref="D105:D107"/>
    <mergeCell ref="E108:F108"/>
    <mergeCell ref="D109:D111"/>
    <mergeCell ref="D112:D113"/>
    <mergeCell ref="D114:D116"/>
    <mergeCell ref="C105:C107"/>
    <mergeCell ref="C109:C111"/>
    <mergeCell ref="C112:C113"/>
    <mergeCell ref="C114:C116"/>
    <mergeCell ref="D91:D96"/>
    <mergeCell ref="E91:E92"/>
    <mergeCell ref="H91:H92"/>
    <mergeCell ref="I91:I96"/>
    <mergeCell ref="E93:E94"/>
    <mergeCell ref="H93:H94"/>
    <mergeCell ref="E95:E96"/>
    <mergeCell ref="H95:H96"/>
    <mergeCell ref="D97:D102"/>
    <mergeCell ref="E97:E98"/>
    <mergeCell ref="H97:H98"/>
    <mergeCell ref="I97:I102"/>
    <mergeCell ref="E99:E100"/>
    <mergeCell ref="H99:H100"/>
    <mergeCell ref="E101:E102"/>
    <mergeCell ref="H101:H102"/>
    <mergeCell ref="E84:F84"/>
    <mergeCell ref="E85:F85"/>
    <mergeCell ref="E86:F86"/>
    <mergeCell ref="D87:D88"/>
    <mergeCell ref="I87:I90"/>
    <mergeCell ref="D89:D90"/>
    <mergeCell ref="I70:I75"/>
    <mergeCell ref="E73:E75"/>
    <mergeCell ref="E76:F76"/>
    <mergeCell ref="E77:F77"/>
    <mergeCell ref="E78:F78"/>
    <mergeCell ref="D80:D83"/>
    <mergeCell ref="E80:E81"/>
    <mergeCell ref="D70:D75"/>
    <mergeCell ref="E70:E72"/>
    <mergeCell ref="I80:I83"/>
    <mergeCell ref="E82:E83"/>
    <mergeCell ref="E56:F56"/>
    <mergeCell ref="E57:F57"/>
    <mergeCell ref="D58:D60"/>
    <mergeCell ref="I58:I60"/>
    <mergeCell ref="J58:J60"/>
    <mergeCell ref="D61:D62"/>
    <mergeCell ref="I61:I62"/>
    <mergeCell ref="J61:J62"/>
    <mergeCell ref="D63:D64"/>
    <mergeCell ref="E49:F49"/>
    <mergeCell ref="E50:F50"/>
    <mergeCell ref="E51:F51"/>
    <mergeCell ref="E52:F52"/>
    <mergeCell ref="E53:F53"/>
    <mergeCell ref="E54:F54"/>
    <mergeCell ref="E55:F55"/>
    <mergeCell ref="E46:E48"/>
    <mergeCell ref="B43:B48"/>
    <mergeCell ref="J36:J37"/>
    <mergeCell ref="E37:F37"/>
    <mergeCell ref="D38:D39"/>
    <mergeCell ref="E38:F38"/>
    <mergeCell ref="I38:I39"/>
    <mergeCell ref="J38:J39"/>
    <mergeCell ref="E39:F39"/>
    <mergeCell ref="J46:J48"/>
    <mergeCell ref="D40:D42"/>
    <mergeCell ref="E40:E42"/>
    <mergeCell ref="I40:I42"/>
    <mergeCell ref="J40:J42"/>
    <mergeCell ref="D43:D45"/>
    <mergeCell ref="E43:E45"/>
    <mergeCell ref="I43:I45"/>
    <mergeCell ref="J43:J45"/>
    <mergeCell ref="D46:D48"/>
    <mergeCell ref="J32:J33"/>
    <mergeCell ref="E33:F33"/>
    <mergeCell ref="D34:D35"/>
    <mergeCell ref="E34:F34"/>
    <mergeCell ref="I34:I35"/>
    <mergeCell ref="J34:J35"/>
    <mergeCell ref="E35:F35"/>
    <mergeCell ref="E29:F29"/>
    <mergeCell ref="E30:F30"/>
    <mergeCell ref="E31:F31"/>
    <mergeCell ref="D32:D33"/>
    <mergeCell ref="E32:F32"/>
    <mergeCell ref="I32:I33"/>
    <mergeCell ref="B6:I6"/>
    <mergeCell ref="B7:I7"/>
    <mergeCell ref="B8:I8"/>
    <mergeCell ref="B9:I9"/>
    <mergeCell ref="E21:F21"/>
    <mergeCell ref="B22:B42"/>
    <mergeCell ref="E22:F22"/>
    <mergeCell ref="E23:F23"/>
    <mergeCell ref="E24:F24"/>
    <mergeCell ref="E25:F25"/>
    <mergeCell ref="E26:F26"/>
    <mergeCell ref="E27:F27"/>
    <mergeCell ref="E28:F28"/>
    <mergeCell ref="D36:D37"/>
    <mergeCell ref="E36:F36"/>
    <mergeCell ref="I36:I37"/>
    <mergeCell ref="D10:H10"/>
  </mergeCells>
  <dataValidations count="1">
    <dataValidation type="whole" allowBlank="1" showInputMessage="1" showErrorMessage="1" sqref="G121:G122 G38:G39">
      <formula1>0</formula1>
      <formula2>5</formula2>
    </dataValidation>
  </dataValidations>
  <pageMargins left="0.31496062992125984" right="0.31496062992125984" top="0.35433070866141736" bottom="0.35433070866141736" header="0.31496062992125984" footer="0.31496062992125984"/>
  <pageSetup paperSize="9" scale="3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общая анкета итог </vt:lpstr>
      <vt:lpstr>Лист1</vt:lpstr>
      <vt:lpstr>'общая анкета итог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2024-07-16T12:11:16Z</cp:lastPrinted>
  <dcterms:created xsi:type="dcterms:W3CDTF">2024-06-05T05:58:19Z</dcterms:created>
  <dcterms:modified xsi:type="dcterms:W3CDTF">2024-09-05T06:35:11Z</dcterms:modified>
</cp:coreProperties>
</file>